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esecamuelamparo-my.sharepoint.com/personal/controlinterno_esevidasinu_gov_co/Documents/2022/SEGUIMIENTO PLAN ANTICORRUPCION ABRIL/"/>
    </mc:Choice>
  </mc:AlternateContent>
  <xr:revisionPtr revIDLastSave="0" documentId="8_{2C2FCBD5-7C8D-46B7-9DF2-3180D5B02604}" xr6:coauthVersionLast="47" xr6:coauthVersionMax="47" xr10:uidLastSave="{00000000-0000-0000-0000-000000000000}"/>
  <bookViews>
    <workbookView xWindow="-120" yWindow="-120" windowWidth="24240" windowHeight="13140" xr2:uid="{00000000-000D-0000-FFFF-FFFF00000000}"/>
  </bookViews>
  <sheets>
    <sheet name="Mapa de Riesgos" sheetId="1" r:id="rId1"/>
    <sheet name="Mapa de Controles" sheetId="2" r:id="rId2"/>
    <sheet name="Seguimiento" sheetId="3" r:id="rId3"/>
    <sheet name="Metodologi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3" i="2" l="1"/>
  <c r="K13" i="3"/>
  <c r="K12" i="3"/>
  <c r="K22" i="3"/>
  <c r="K23" i="3"/>
  <c r="K21" i="3"/>
  <c r="K19" i="3"/>
  <c r="K20" i="3"/>
  <c r="K18" i="3"/>
  <c r="AG22" i="2"/>
  <c r="AG25" i="2"/>
  <c r="V21" i="2"/>
  <c r="V20" i="2"/>
  <c r="V24" i="2"/>
  <c r="V23" i="2"/>
  <c r="T24" i="2"/>
  <c r="T23" i="2"/>
  <c r="T21" i="2"/>
  <c r="T20" i="2"/>
  <c r="R24" i="2"/>
  <c r="R23" i="2"/>
  <c r="R21" i="2"/>
  <c r="R20" i="2"/>
  <c r="P24" i="2"/>
  <c r="P23" i="2"/>
  <c r="P21" i="2"/>
  <c r="P20" i="2"/>
  <c r="N24" i="2"/>
  <c r="N23" i="2"/>
  <c r="N21" i="2"/>
  <c r="W21" i="2" s="1"/>
  <c r="N20" i="2"/>
  <c r="L21" i="2"/>
  <c r="L20" i="2"/>
  <c r="J21" i="2"/>
  <c r="J20" i="2"/>
  <c r="L24" i="2"/>
  <c r="L23" i="2"/>
  <c r="J24" i="2"/>
  <c r="J23" i="2"/>
  <c r="F22" i="2"/>
  <c r="F23" i="2"/>
  <c r="F24" i="2"/>
  <c r="F20" i="2"/>
  <c r="F21" i="2"/>
  <c r="F19" i="2"/>
  <c r="W24" i="2" l="1"/>
  <c r="W23" i="2"/>
  <c r="W20" i="2"/>
  <c r="F25" i="2"/>
  <c r="O13" i="1" l="1"/>
  <c r="M13" i="1" l="1"/>
  <c r="M16" i="1"/>
  <c r="M19" i="1"/>
  <c r="M22" i="1"/>
  <c r="M25" i="1"/>
  <c r="M28" i="1"/>
  <c r="I21" i="3"/>
  <c r="I24" i="3"/>
  <c r="I15" i="3"/>
  <c r="K24" i="3"/>
  <c r="K27" i="3"/>
  <c r="K15" i="3"/>
  <c r="K17" i="3"/>
  <c r="AI22" i="2"/>
  <c r="AI25" i="2"/>
  <c r="AH22" i="2"/>
  <c r="AH25" i="2"/>
  <c r="AG16" i="2"/>
  <c r="I18" i="3" l="1"/>
  <c r="AI16" i="2"/>
  <c r="AI19" i="2"/>
  <c r="AH19" i="2"/>
  <c r="AH16" i="2"/>
  <c r="K14" i="3"/>
  <c r="I12" i="3"/>
  <c r="I27" i="3"/>
  <c r="AG28" i="2"/>
  <c r="AI28" i="2"/>
  <c r="AH28" i="2"/>
  <c r="O28" i="1"/>
  <c r="P28" i="1"/>
  <c r="I28" i="1"/>
  <c r="AI13" i="2"/>
  <c r="AH13" i="2"/>
  <c r="AG14" i="2"/>
  <c r="P19" i="1" l="1"/>
  <c r="P22" i="1"/>
  <c r="D15" i="3" l="1"/>
  <c r="E15" i="3"/>
  <c r="D18" i="3"/>
  <c r="E18" i="3"/>
  <c r="D21" i="3"/>
  <c r="E21" i="3"/>
  <c r="D24" i="3"/>
  <c r="E24" i="3"/>
  <c r="C27" i="3"/>
  <c r="D27" i="3"/>
  <c r="E27" i="3"/>
  <c r="D12" i="3"/>
  <c r="E12" i="3"/>
  <c r="B15" i="3"/>
  <c r="B18" i="3"/>
  <c r="B21" i="3"/>
  <c r="B24" i="3"/>
  <c r="B27" i="3"/>
  <c r="B12" i="3"/>
  <c r="I16" i="1" l="1"/>
  <c r="C15" i="3" s="1"/>
  <c r="B25" i="2"/>
  <c r="B28" i="2"/>
  <c r="O19" i="1" l="1"/>
  <c r="C28" i="2" l="1"/>
  <c r="D22" i="2"/>
  <c r="D25" i="2"/>
  <c r="D28" i="2"/>
  <c r="E22" i="2"/>
  <c r="E25" i="2"/>
  <c r="E28" i="2"/>
  <c r="F28" i="2"/>
  <c r="B22" i="2"/>
  <c r="A28" i="2"/>
  <c r="A22" i="2"/>
  <c r="A25" i="2"/>
  <c r="P25" i="1" l="1"/>
  <c r="I25" i="1"/>
  <c r="O25" i="1"/>
  <c r="C25" i="2" l="1"/>
  <c r="C24" i="3"/>
  <c r="I19" i="1"/>
  <c r="C18" i="3" s="1"/>
  <c r="I22" i="1"/>
  <c r="C22" i="2" l="1"/>
  <c r="C21" i="3"/>
  <c r="I13" i="1"/>
  <c r="C12" i="3" s="1"/>
  <c r="V14" i="2" l="1"/>
  <c r="V15" i="2"/>
  <c r="V16" i="2"/>
  <c r="V18" i="2"/>
  <c r="V19" i="2"/>
  <c r="V22" i="2"/>
  <c r="V25" i="2"/>
  <c r="V28" i="2"/>
  <c r="T14" i="2"/>
  <c r="T15" i="2"/>
  <c r="T16" i="2"/>
  <c r="T18" i="2"/>
  <c r="T19" i="2"/>
  <c r="T22" i="2"/>
  <c r="T25" i="2"/>
  <c r="T28" i="2"/>
  <c r="R14" i="2"/>
  <c r="R15" i="2"/>
  <c r="R16" i="2"/>
  <c r="R18" i="2"/>
  <c r="R19" i="2"/>
  <c r="R22" i="2"/>
  <c r="R25" i="2"/>
  <c r="R28" i="2"/>
  <c r="P14" i="2"/>
  <c r="P15" i="2"/>
  <c r="P16" i="2"/>
  <c r="P18" i="2"/>
  <c r="P19" i="2"/>
  <c r="P22" i="2"/>
  <c r="P25" i="2"/>
  <c r="P28" i="2"/>
  <c r="N14" i="2"/>
  <c r="N15" i="2"/>
  <c r="N16" i="2"/>
  <c r="N18" i="2"/>
  <c r="N19" i="2"/>
  <c r="N22" i="2"/>
  <c r="N25" i="2"/>
  <c r="N28" i="2"/>
  <c r="L14" i="2"/>
  <c r="L15" i="2"/>
  <c r="L16" i="2"/>
  <c r="L18" i="2"/>
  <c r="L19" i="2"/>
  <c r="L22" i="2"/>
  <c r="L25" i="2"/>
  <c r="L28" i="2"/>
  <c r="J14" i="2"/>
  <c r="J15" i="2"/>
  <c r="J16" i="2"/>
  <c r="J18" i="2"/>
  <c r="J19" i="2"/>
  <c r="J22" i="2"/>
  <c r="J25" i="2"/>
  <c r="J28" i="2"/>
  <c r="V13" i="2"/>
  <c r="P13" i="2"/>
  <c r="T13" i="2"/>
  <c r="R13" i="2"/>
  <c r="N13" i="2"/>
  <c r="L13" i="2"/>
  <c r="J13" i="2"/>
  <c r="W25" i="2" l="1"/>
  <c r="X25" i="2" s="1"/>
  <c r="W18" i="2"/>
  <c r="W19" i="2"/>
  <c r="W16" i="2"/>
  <c r="W22" i="2"/>
  <c r="X22" i="2" s="1"/>
  <c r="W28" i="2"/>
  <c r="X28" i="2" s="1"/>
  <c r="W13" i="2"/>
  <c r="AA13" i="2"/>
  <c r="V13" i="1" s="1"/>
  <c r="W13" i="1" s="1"/>
  <c r="W15" i="2"/>
  <c r="W14" i="2"/>
  <c r="P13" i="1"/>
  <c r="F14" i="2"/>
  <c r="F15" i="2"/>
  <c r="F16" i="2"/>
  <c r="F18" i="2"/>
  <c r="F13" i="2"/>
  <c r="C16" i="2"/>
  <c r="D16" i="2"/>
  <c r="E16" i="2"/>
  <c r="C19" i="2"/>
  <c r="D19" i="2"/>
  <c r="E19" i="2"/>
  <c r="E13" i="2"/>
  <c r="D13" i="2"/>
  <c r="B16" i="2"/>
  <c r="B19" i="2"/>
  <c r="B13" i="2"/>
  <c r="A16" i="2"/>
  <c r="A19" i="2"/>
  <c r="A13" i="2"/>
  <c r="P16" i="1"/>
  <c r="O22" i="1"/>
  <c r="O16" i="1"/>
  <c r="AA16" i="2" s="1"/>
  <c r="V16" i="1" s="1"/>
  <c r="W16" i="1" s="1"/>
  <c r="X19" i="2" l="1"/>
  <c r="Z19" i="2" s="1"/>
  <c r="T19" i="1" s="1"/>
  <c r="U19" i="1" s="1"/>
  <c r="X13" i="2"/>
  <c r="Z13" i="2" s="1"/>
  <c r="T13" i="1" s="1"/>
  <c r="Z28" i="2"/>
  <c r="T28" i="1" s="1"/>
  <c r="U28" i="1" s="1"/>
  <c r="X16" i="2"/>
  <c r="Z16" i="2" s="1"/>
  <c r="T16" i="1" s="1"/>
  <c r="AA25" i="2"/>
  <c r="V25" i="1" s="1"/>
  <c r="W25" i="1" s="1"/>
  <c r="Z25" i="2"/>
  <c r="T25" i="1" s="1"/>
  <c r="AA28" i="2"/>
  <c r="V28" i="1" s="1"/>
  <c r="W28" i="1" s="1"/>
  <c r="AA22" i="2"/>
  <c r="V22" i="1" s="1"/>
  <c r="W22" i="1" s="1"/>
  <c r="Z22" i="2"/>
  <c r="T22" i="1" s="1"/>
  <c r="U22" i="1" s="1"/>
  <c r="AA19" i="2"/>
  <c r="V19" i="1" s="1"/>
  <c r="W19" i="1" s="1"/>
  <c r="C13" i="2"/>
  <c r="X19" i="1" l="1"/>
  <c r="AB19" i="2" s="1"/>
  <c r="AC19" i="2" s="1"/>
  <c r="H18" i="3" s="1"/>
  <c r="U13" i="1"/>
  <c r="X13" i="1" s="1"/>
  <c r="X28" i="1"/>
  <c r="AB28" i="2" s="1"/>
  <c r="AC28" i="2" s="1"/>
  <c r="H27" i="3" s="1"/>
  <c r="U25" i="1"/>
  <c r="X25" i="1" s="1"/>
  <c r="U16" i="1"/>
  <c r="X16" i="1" s="1"/>
  <c r="AB16" i="2" s="1"/>
  <c r="AC16" i="2" s="1"/>
  <c r="H15" i="3" s="1"/>
  <c r="X22" i="1"/>
  <c r="F18" i="3" l="1"/>
  <c r="Y19" i="1"/>
  <c r="G18" i="3" s="1"/>
  <c r="AB13" i="2"/>
  <c r="AC13" i="2" s="1"/>
  <c r="H12" i="3" s="1"/>
  <c r="F12" i="3"/>
  <c r="Y13" i="1"/>
  <c r="G12" i="3" s="1"/>
  <c r="Y28" i="1"/>
  <c r="G27" i="3" s="1"/>
  <c r="F27" i="3"/>
  <c r="Y25" i="1"/>
  <c r="G24" i="3" s="1"/>
  <c r="AB25" i="2"/>
  <c r="AC25" i="2" s="1"/>
  <c r="H24" i="3" s="1"/>
  <c r="F24" i="3"/>
  <c r="Y16" i="1"/>
  <c r="AD16" i="2" s="1"/>
  <c r="F15" i="3"/>
  <c r="F21" i="3"/>
  <c r="AB22" i="2"/>
  <c r="AC22" i="2" s="1"/>
  <c r="H21" i="3" s="1"/>
  <c r="Y22" i="1"/>
  <c r="G21" i="3" s="1"/>
  <c r="AD19" i="2" l="1"/>
  <c r="AD13" i="2"/>
  <c r="AD28" i="2"/>
  <c r="AD25" i="2"/>
  <c r="G15" i="3"/>
  <c r="AD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CONTROL INTERNO</author>
  </authors>
  <commentList>
    <comment ref="B12" authorId="0" shapeId="0" xr:uid="{00000000-0006-0000-0000-000001000000}">
      <text>
        <r>
          <rPr>
            <b/>
            <sz val="9"/>
            <color indexed="81"/>
            <rFont val="Tahoma"/>
            <family val="2"/>
          </rPr>
          <t>CONTROL INTERNO:</t>
        </r>
        <r>
          <rPr>
            <sz val="9"/>
            <color indexed="81"/>
            <rFont val="Tahoma"/>
            <family val="2"/>
          </rPr>
          <t xml:space="preserve">
Pagina 20</t>
        </r>
      </text>
    </comment>
    <comment ref="D12" authorId="0" shapeId="0" xr:uid="{00000000-0006-0000-0000-000002000000}">
      <text>
        <r>
          <rPr>
            <b/>
            <sz val="9"/>
            <color indexed="81"/>
            <rFont val="Tahoma"/>
            <family val="2"/>
          </rPr>
          <t>CONTROL INTERNO:</t>
        </r>
        <r>
          <rPr>
            <sz val="9"/>
            <color indexed="81"/>
            <rFont val="Tahoma"/>
            <family val="2"/>
          </rPr>
          <t xml:space="preserve">
Pagina 20</t>
        </r>
      </text>
    </comment>
    <comment ref="H12" authorId="0" shapeId="0" xr:uid="{00000000-0006-0000-0000-000003000000}">
      <text>
        <r>
          <rPr>
            <b/>
            <sz val="9"/>
            <color indexed="81"/>
            <rFont val="Tahoma"/>
            <family val="2"/>
          </rPr>
          <t>CONTROL INTERNO:</t>
        </r>
        <r>
          <rPr>
            <sz val="9"/>
            <color indexed="81"/>
            <rFont val="Tahoma"/>
            <family val="2"/>
          </rPr>
          <t xml:space="preserve">
Pagina 28</t>
        </r>
      </text>
    </comment>
  </commentList>
</comments>
</file>

<file path=xl/sharedStrings.xml><?xml version="1.0" encoding="utf-8"?>
<sst xmlns="http://schemas.openxmlformats.org/spreadsheetml/2006/main" count="597" uniqueCount="278">
  <si>
    <t>PROCESO</t>
  </si>
  <si>
    <t>OBJETIVO DEL PROCESO</t>
  </si>
  <si>
    <t>No.</t>
  </si>
  <si>
    <t>CONTEXTO ESTRATEGICO</t>
  </si>
  <si>
    <t>IDENTIFICACION</t>
  </si>
  <si>
    <t>ANALISIS DEL RIESGO</t>
  </si>
  <si>
    <t>VALORACION DEL RIESGO</t>
  </si>
  <si>
    <t>MANEJO</t>
  </si>
  <si>
    <t>FACTOR</t>
  </si>
  <si>
    <t>ANALISIS</t>
  </si>
  <si>
    <t>EVALUACION                                                                                                                                                                                                                                                                                                                                                                                                                      (Zona de Riesgo)</t>
  </si>
  <si>
    <t>VALORACION DE CONTROLES</t>
  </si>
  <si>
    <t>ANALISIS DE CONTROLES</t>
  </si>
  <si>
    <t>NUEVA EVALUACION DE RIESGOS                           (Zona de riesgo)</t>
  </si>
  <si>
    <t>TRATAMIENTO DEL RIESGO</t>
  </si>
  <si>
    <t>ACCION A IMPLEMENTAR</t>
  </si>
  <si>
    <t>FECHA IMPLEMENTACION</t>
  </si>
  <si>
    <t>RESPONSABLE</t>
  </si>
  <si>
    <t>INDICADOR DE RIESGO</t>
  </si>
  <si>
    <t>Interno</t>
  </si>
  <si>
    <t>Debido a</t>
  </si>
  <si>
    <t>Externo</t>
  </si>
  <si>
    <t>Del proceso</t>
  </si>
  <si>
    <t>CLASE</t>
  </si>
  <si>
    <t>CAUSAS                                                                                                                                                                                                                                                                                                                                                                                                                                   (Debido a…)</t>
  </si>
  <si>
    <t>RIESGO (Evento)                                                                                                                                                                                                                                                                                                                                                                                                       (Puede suceder…)</t>
  </si>
  <si>
    <t>EFECTO                                                                                                                                                                                                                                                                                                                                                                                                                                 (Lo que podria ocasionar…)</t>
  </si>
  <si>
    <t>PROBABILIDAD (1 - 5)</t>
  </si>
  <si>
    <t>IMPACTO (1 - 5)</t>
  </si>
  <si>
    <t>Tipo de Control</t>
  </si>
  <si>
    <t>CONTROL EXISTENTE (Maximo 3 Controles)</t>
  </si>
  <si>
    <t>PROBABILIDAD                           (1-5)</t>
  </si>
  <si>
    <t>ESTRATEGICOS</t>
  </si>
  <si>
    <t>Tecnológicos</t>
  </si>
  <si>
    <t>Casi seguro</t>
  </si>
  <si>
    <t>Menor</t>
  </si>
  <si>
    <t>Correctivo</t>
  </si>
  <si>
    <t>Preventivo</t>
  </si>
  <si>
    <t>FINANCIEROS</t>
  </si>
  <si>
    <t>Financieros</t>
  </si>
  <si>
    <t>Probable</t>
  </si>
  <si>
    <t>TECNOLOGIA</t>
  </si>
  <si>
    <t>Mayor</t>
  </si>
  <si>
    <t>Improbable</t>
  </si>
  <si>
    <t>PERSONAL</t>
  </si>
  <si>
    <t>Gerenciales</t>
  </si>
  <si>
    <t>Moderado</t>
  </si>
  <si>
    <t>PROCESOS</t>
  </si>
  <si>
    <t>Posible</t>
  </si>
  <si>
    <t>Insignificante</t>
  </si>
  <si>
    <t>Cumplimiento</t>
  </si>
  <si>
    <t>IDENTIFICACION DEL RIESGO</t>
  </si>
  <si>
    <t>PUNTAJE VALORACION</t>
  </si>
  <si>
    <t>CONTROL DE LA PROBABILIDAD</t>
  </si>
  <si>
    <t>CONTROL DEL IMPACTO</t>
  </si>
  <si>
    <t>NUEVA EVALUACION DE LA PROBABILIDAD</t>
  </si>
  <si>
    <t>NUEVA EVALUACION DEL IMPACTO</t>
  </si>
  <si>
    <t>NUEVA EVALUACION ZONA DE RIESGO</t>
  </si>
  <si>
    <t>PLAN DE MITIGACION</t>
  </si>
  <si>
    <t>PERIODIOCIDAD DEL CONTROL</t>
  </si>
  <si>
    <t>FECHA DE IMPLEMENTACION</t>
  </si>
  <si>
    <t>RESPONSABLE DEL PROCESO</t>
  </si>
  <si>
    <t>CONTROL PROPUESTO (Maximo 3 Controles)</t>
  </si>
  <si>
    <t>DESCRIPCION DEL CONTROL</t>
  </si>
  <si>
    <t>¿Que afecta el control?</t>
  </si>
  <si>
    <t>ANALISIS Y EVALUACION DEL CONTROL</t>
  </si>
  <si>
    <t>P.1.1 ¿Existe un responsable asignado a la ejecución del control?</t>
  </si>
  <si>
    <t xml:space="preserve">P.1.2. ¿El responsable tiene la autoridad y adecuada segregación de funciones en la ejecución del control?
</t>
  </si>
  <si>
    <t>P2. ¿La oportunidad en que se ejecuta el control ayuda a prevenir la mitigación del riesgo o a detectar la materialización del riesgo de manera oportuna?</t>
  </si>
  <si>
    <t>P3. ¿Las actividades que se desarrollan en el control realmente buscan por si sola prevenir o detectar las causas que pueden dar origen al riesgo?</t>
  </si>
  <si>
    <t xml:space="preserve">P4. ¿La fuente de información que se utiliza en el desarrollo del control es información confiable que permita mitigar el riesgo?
</t>
  </si>
  <si>
    <t xml:space="preserve">P5. ¿Las observaciones, desviaciones o diferencias identificadas como resultados de la ejecución del control son investigadas y resueltas de manera oportuna?
</t>
  </si>
  <si>
    <t xml:space="preserve">P6. ¿Se deja evidencia o rastro de la ejecución del control que permita a cualquier tercero con la evidencia llegar a la misma conclusión?
</t>
  </si>
  <si>
    <t>Probabilidad</t>
  </si>
  <si>
    <t xml:space="preserve">Asignado </t>
  </si>
  <si>
    <t>Adecuado</t>
  </si>
  <si>
    <t>Oportuna</t>
  </si>
  <si>
    <t>Prevenir</t>
  </si>
  <si>
    <t>Confiable</t>
  </si>
  <si>
    <t>Se investigan y resuelven oportunamente</t>
  </si>
  <si>
    <t>Completa</t>
  </si>
  <si>
    <t>NUEVA EVALUACION DE RIESGOS
(Zona de riesgo)</t>
  </si>
  <si>
    <t>TRATAMIENTO DE RIESGOS</t>
  </si>
  <si>
    <t xml:space="preserve">ANALISIS </t>
  </si>
  <si>
    <t xml:space="preserve">Controles </t>
  </si>
  <si>
    <t>Dificultades en la aplicación del control</t>
  </si>
  <si>
    <t>SITUACION DEL RIESGO LUEGO DEL SEGUIMIENTO</t>
  </si>
  <si>
    <t>TIPOS DE RIESGOS</t>
  </si>
  <si>
    <t>AFECTACION DEL CONTROL</t>
  </si>
  <si>
    <t>CONTEXTO INTERNO</t>
  </si>
  <si>
    <t>Estratégicos</t>
  </si>
  <si>
    <t>Impacto</t>
  </si>
  <si>
    <t>Operativos</t>
  </si>
  <si>
    <t>ANALISIS Y EVALUACION DE LOS RIESGOS</t>
  </si>
  <si>
    <t>P1.1</t>
  </si>
  <si>
    <t>COMUNICACIÓN INTERNA</t>
  </si>
  <si>
    <t>Imagen o Reputacional</t>
  </si>
  <si>
    <t>No asignado</t>
  </si>
  <si>
    <t xml:space="preserve"> Corrupción</t>
  </si>
  <si>
    <t>P1.2</t>
  </si>
  <si>
    <t>CONTEXTO EXTERNO</t>
  </si>
  <si>
    <t>Seguridad digital</t>
  </si>
  <si>
    <t>POLITICOS</t>
  </si>
  <si>
    <t>Inadecuado</t>
  </si>
  <si>
    <t>ECONOMICOS Y FINANCIEROS</t>
  </si>
  <si>
    <t>TIPO DE CONTROL</t>
  </si>
  <si>
    <t>P.2</t>
  </si>
  <si>
    <t>SOCIALES Y CULTURALES</t>
  </si>
  <si>
    <t>AMBIENTALES</t>
  </si>
  <si>
    <t>Inoportuna</t>
  </si>
  <si>
    <t>LEGALES Y REGLAMENTARIOS</t>
  </si>
  <si>
    <t>P.3</t>
  </si>
  <si>
    <t>ANALISIS DE LA PROBABILIDAD</t>
  </si>
  <si>
    <t>CONTEXTO DEL PROCESO</t>
  </si>
  <si>
    <t>Rara vez</t>
  </si>
  <si>
    <t>Detectar</t>
  </si>
  <si>
    <t>DISEÑO DEL PROCESO</t>
  </si>
  <si>
    <t>No es un control</t>
  </si>
  <si>
    <t>INTERACCIONES CON OTROS PROCESOS</t>
  </si>
  <si>
    <t>P.4</t>
  </si>
  <si>
    <t>TRANSVERSALIDAD</t>
  </si>
  <si>
    <t>PROCEDIMIENTOS ASOCIADOS</t>
  </si>
  <si>
    <t>No confiable</t>
  </si>
  <si>
    <t>RESPONSABLES DEL PROCESO</t>
  </si>
  <si>
    <t>P.5</t>
  </si>
  <si>
    <t>COMUNICACIÓN ENTRE LOS PROCESOS</t>
  </si>
  <si>
    <t>ANALISIS DEL IMPACTO</t>
  </si>
  <si>
    <t>ACTIVOS DE SEGURIDAD DIGITAL DEL PROCESO</t>
  </si>
  <si>
    <t>No se investigan y resuelven oportunamente</t>
  </si>
  <si>
    <t>P.6</t>
  </si>
  <si>
    <t>Incompleta</t>
  </si>
  <si>
    <t>Catastrofico</t>
  </si>
  <si>
    <t>No existe</t>
  </si>
  <si>
    <t>FECHA DE SEGUIMIENTO</t>
  </si>
  <si>
    <t>RESPONSABLE DEL SEGUIMIENTO</t>
  </si>
  <si>
    <t>No</t>
  </si>
  <si>
    <t>INDICADOR DEL RIESGO</t>
  </si>
  <si>
    <t>a 31 de diciembre de 2020</t>
  </si>
  <si>
    <t>Página 1 de 1</t>
  </si>
  <si>
    <t>CÓDIGO: FR-GE-04</t>
  </si>
  <si>
    <t>VERSIÓN: 01</t>
  </si>
  <si>
    <t>FECHA: 18/03/2021</t>
  </si>
  <si>
    <t>GESTIÓN ESTRATÉGICA</t>
  </si>
  <si>
    <t>MATRIZ DE IDENTIFICACIÓN Y CONTROL DE RIESGOS</t>
  </si>
  <si>
    <t>ELABORÓ</t>
  </si>
  <si>
    <t>REVISÓ</t>
  </si>
  <si>
    <t>APROBÓ</t>
  </si>
  <si>
    <t>Jefe de Planeación</t>
  </si>
  <si>
    <t>Gerente</t>
  </si>
  <si>
    <t>LÍDER</t>
  </si>
  <si>
    <t>OBJETIVO</t>
  </si>
  <si>
    <t xml:space="preserve">3. Presiones sociales </t>
  </si>
  <si>
    <t>Permanente</t>
  </si>
  <si>
    <t>Mensual</t>
  </si>
  <si>
    <t>Riesgos de Corrupccion</t>
  </si>
  <si>
    <t xml:space="preserve">1. Ofrecimiento de dadivas a las personas para uso del poder en la consecución de puestos de trabajo. 2. Desobediencia de los deberes como servidor publico. 3. Desobediencia de valores </t>
  </si>
  <si>
    <t>4. Presión de un superior o personas externas para recibir recomendados</t>
  </si>
  <si>
    <t>Posibilidad de recibir o solicitar dádiva o beneficio por direccionamiento de vinculación en favor propio o de un tercero.</t>
  </si>
  <si>
    <t>1. Mala prestaciòn de los servicios. 2. Demoras en las actividades o procesos de la empresa 3. Demandas o investigaciones por malos procedimientos</t>
  </si>
  <si>
    <t>El funcionario de la Oficina de Talento Humano, cada vez que se vaya a cubrir una vacante, consolida las hojas vida para los aspirantes, verifica que se cumplan los requisitos del cargo en el manual de funciones vigente y se diligencia el formato  de cumplimiento de requisitos mínimos.</t>
  </si>
  <si>
    <t>Un funcionario de la Oficina de Talento Humano, solicita la aplicación de las pruebas para cubrir la vacante en los casos en que sea requerida.</t>
  </si>
  <si>
    <t>Un funcionario de la Oficina de Talento Humano, verifica si existen inhabilidades legales del candidato seleccionado o que este no presente conflicto de intereses para cubrir la vacante.</t>
  </si>
  <si>
    <t>Un funcionario de la Oficina de Talento Humano escanea y archiva digitalmente los documentos de los candidatos a cargos en la empresa.</t>
  </si>
  <si>
    <t>Asesor Talento Humano</t>
  </si>
  <si>
    <t>Hojas de vida actualizadas</t>
  </si>
  <si>
    <t>Un funcionario de la Oficina de Talento Humano valida dentro de los siguientes 10 días hábiles de haber archivado digitalmente los documentos del candidatro que no se genere la devolución de la hoja de vida para cargos de la empresa y se procedé a realizar la publicación en el portal web institucional.</t>
  </si>
  <si>
    <t>1. Inexistencia de control para verificacion de cuentas. 2 Sobrecarga de funciones. 3. Estrés laboral/ desconcentración</t>
  </si>
  <si>
    <t>Posibilidad de modificar la destinación o valor de un cheque en beneficio propio o de un tercero</t>
  </si>
  <si>
    <t>1. Ineficiencia administrativa. 2. Sanciones disciplinarias y fiscales a los funcionarios. 3. Detrimentos</t>
  </si>
  <si>
    <t xml:space="preserve">El Tesorero verifica tercero beneficiario, entidad destino, valores; para confirmar que los valores registrados coincidan con los soportes </t>
  </si>
  <si>
    <t>El tesorero o un funcionario del area validan los valores, entidades destino y beneficario tercero para que la destinación del pago sea correcta</t>
  </si>
  <si>
    <t>Lista de Verificación para constatar los pagos de valores significativos de manera aleatoria</t>
  </si>
  <si>
    <t>Tesorero</t>
  </si>
  <si>
    <t>Lista de verificacion de cuentas</t>
  </si>
  <si>
    <t xml:space="preserve">1. Inexistencia de controles en el proceso financiero. 2. Desobediencia de los deberes como servidor publico. 3. Desovediencia de valores </t>
  </si>
  <si>
    <t xml:space="preserve">4. Presiones sociales </t>
  </si>
  <si>
    <t>Posibilidad de modificar los valores a los compromisos de pagos, la cuenta de destino del pago de los recursos en beneficio propio o de un tercero</t>
  </si>
  <si>
    <t xml:space="preserve">El profesional de presupuesto revisa los documentos soportes de las solicitudes de adiciones y /o prorrogas a los compromisos de los contratos con el proposito de asegurar que los registros presupuestales sean acordes con las solicitudes recibidas </t>
  </si>
  <si>
    <t xml:space="preserve">El Subdirector Administrativo y Financiero confronta los documentos soportes de las solicitudes con el registro presupuestal expedido para que esté acorde con la solicitud recibida </t>
  </si>
  <si>
    <t>El profesional de Subdireccion Administrativa y Financiera verifica los soportes y valores de los registros presupuestales para generar las obligaciones requeridas, en caso de detectar inconsistencias lo regresa al proceso anterior para su respectivo ajuste.</t>
  </si>
  <si>
    <t>El profesional de presupuesto verifica el cumplimiento de los lineamientos para la ejecución financiera y presupustal vigentes</t>
  </si>
  <si>
    <t>Analista de presupuesto</t>
  </si>
  <si>
    <t xml:space="preserve">Ejecución presupuestal - CDP, RP </t>
  </si>
  <si>
    <t xml:space="preserve">1. Procesos no documentados. 2. Inexistencia de controles en el proceso financiero. 3. Desobediencia de los deberes como servidor publico. 4. Desobediencia de valores </t>
  </si>
  <si>
    <t>Posibilidad de omitir la verificación de requisitos para el pago a proveedores y contratistas busca la destinación de recursos públicos de forma indebida en favor de un privado o tercero</t>
  </si>
  <si>
    <t>1. Ineficiencia administrativa. 2. Sanciones disciplinarias y fiscales a los funcionarios. 3. Detrimentos. 4 Perdida de la imagen institucional</t>
  </si>
  <si>
    <t>Un funcionario de Subdirección Administrativa y Financiera verifica los requisitos soportes para trámite de pago recibidos conforme a los lineamientos para la ejecución financiera y presupuestal generando la cuenta por pagar, en caso de haber incosistencias devuelve al tercero, sino genera la obligacion y pasa contabilidad para su causacion</t>
  </si>
  <si>
    <t xml:space="preserve">El tesorero o un funcionario de tesorería verifica los requisitos soportes para el tramite de pago recibidos conforme a los lineamientos para la ejecución financiera y presupuestal generando la ordena de pago </t>
  </si>
  <si>
    <t>El tesorero verifica los requisitos soportes para el tramite de pago recibidos conforme a los lineamientos para la ejecución financiera y presupuestal autorizando la orden de pago, para finalizar el tramite de pago contratistas a contractual y los demás pago al archivo de gestión del área.</t>
  </si>
  <si>
    <t>Realizar capacitación y/o actualización en normativa tributaria con el fin de adquirir y actualizar conocimientos relacionados para los servidores del equipo de Gestión financiera</t>
  </si>
  <si>
    <t>01/04/2022 a 31/08/2022</t>
  </si>
  <si>
    <t>Subdirector Administrativo y Financiero</t>
  </si>
  <si>
    <t>Listado de asistencia a capacitacion, registros, certificados de estudio</t>
  </si>
  <si>
    <t>1. Falta de controles en los procesos. 2. Diseños mal diseñados</t>
  </si>
  <si>
    <t xml:space="preserve">3. Presiones sociales . 4. Desobediencia de valores </t>
  </si>
  <si>
    <t>Posibilidad de recibir o solicitar dádivas en la compra de bienes, obras y servicios en beneficio propio o de un tercero</t>
  </si>
  <si>
    <t xml:space="preserve">El Subdirector Administrativo y Financiero verifica el contenido de los documentos soporte del proceso contractual de responsabilidad del área garantizando el cumplimiento de las normas contractuales. </t>
  </si>
  <si>
    <t>Sensibilización al personal del área sobre temas relacionados con anticorrupción para que el tema se interiorice en la gestión de los procesos contractuales.</t>
  </si>
  <si>
    <t>01/04/2022 a 30/11/2022</t>
  </si>
  <si>
    <t xml:space="preserve">1. Desobediencia de los deberes como servidor publico. 2. Desobediencia de valores </t>
  </si>
  <si>
    <t>El líder del proceso verifica que los servidores públicos y contratistas a su cargo realicen el curso de integridad o asistan a capacitacion de conflicto de interes o demas cursos relacionados con la politica de integridad, con el fin de garantizar que todos conozcan como se apropian estos principios en Función Pública.</t>
  </si>
  <si>
    <t>Posibilidad de recibir o solicitar dadivas durante la prestación de un servicio ofertado por la E.S.E. VIDASINU beneficios a nombre propio o de terceros</t>
  </si>
  <si>
    <t>1. Mala prestaciòn de los servicios. 2. Demandas o investigaciones por denuncias ciudadanas. 3. Perdia de la imagen isntitucional</t>
  </si>
  <si>
    <t>Gestionar sensibilización sobre el contenido del código de integridad, conclicto de intereses o capacitaciones relacionadas con la politica de integridad para que los servidores y contratistas lo apliquen en su quehacer diario</t>
  </si>
  <si>
    <t>01/02/2022 a 30/11/2022</t>
  </si>
  <si>
    <t>Subdirectora Cientifica - Asesor Talento Humano</t>
  </si>
  <si>
    <t>Listas de asistencia induccion, capacitaciòn, certificados</t>
  </si>
  <si>
    <t>1/01/2022 a 31/12/2022</t>
  </si>
  <si>
    <t>MATRIZ DE IDENTIFICACIÓN Y CONTROL DE RIESGOS - 2022</t>
  </si>
  <si>
    <t>Se cuenta formato de lista de chequeo para verificacion de cumplimiento de requisitos para pagos de contratos con formalidades plenas y sin formalidades, la oficina verifica según su pertinencia</t>
  </si>
  <si>
    <t>Se hace verificacion de legalidad de facturas, de comprobantes de ingreso a almacen, recibo a satisfaccion de obras y servicios</t>
  </si>
  <si>
    <t>Se verifica que la solictud del CDP tenga fuente de financiacion por la cantidad solicitada y se expide el CDP</t>
  </si>
  <si>
    <t>El subdirector Administartivo y Finaciero antes de expedir la solciitud de CDP verifica que se tengan los soportes requeridos</t>
  </si>
  <si>
    <t>Un profesional del Subdireccion Administartiva y Financiera, verifica que para la radicacion de la cuenta, los registros presupuestales, CDP, solcitudes de CDP esten correctos y coincidan con lo contratado</t>
  </si>
  <si>
    <t>Se verifica que la cuenta inscrita para pagos este asociada con Nit del tercero o documento de identidad del proveedor según el caso</t>
  </si>
  <si>
    <t>Se verifica que la cantidad o el valor coincidad con la causacion previa verificacion de factura o documento equivalente según el caso</t>
  </si>
  <si>
    <t>Se diligencia el formato de pagoa  terceros de contratos con formalidades y sin formalidades plenas</t>
  </si>
  <si>
    <t>El area de tesoreria verifica la certificacion bancaria y demas documentos soportes de acuerdo al formato de pago a terceros</t>
  </si>
  <si>
    <t>Ninguna</t>
  </si>
  <si>
    <t>Algunas empresas presentan documentos sin actualziar, ejemplo RUT, certificacion bancaria  o Camara de Comercio</t>
  </si>
  <si>
    <t>La probabiliad del riesgo disminuye en 2 unidades despues del control</t>
  </si>
  <si>
    <t>Se verifica las adiciones y reversiones de los CDPs y los RP que se generan en la entidad</t>
  </si>
  <si>
    <t>Se diligencia lista de chequeo de pago a terceros de contratos con formalidades y sin formaldides plenas</t>
  </si>
  <si>
    <t>Se verifica las capacitaciones o socializacion de los formatos y la aplicación del mismo</t>
  </si>
  <si>
    <t>Se diligencia el formato CÓDIGO: FR-TH-001 Verificación de docuemntos Histroias Laborales</t>
  </si>
  <si>
    <t>Se solicita aplicación de pruebas psicotecnicas y examen ocupacional de ingreso a los aspirantes</t>
  </si>
  <si>
    <t>Se aplica en los cargos de nivel directivo y contratistas directos de la ESE</t>
  </si>
  <si>
    <t>Se verifiico el cumplimiento de requisitos de 6 rurales, ademas se les aplico prueba psicotecnica y examen ocupacional de ingreso. Para ellos no aplica la declaración de conflicto de intereses</t>
  </si>
  <si>
    <t>La probabilidad despues de aplicar los controles disminuye en 2</t>
  </si>
  <si>
    <t>Se realizo reinducción al personal del servicio de urgencias, donde se incluia el codigo de integridad</t>
  </si>
  <si>
    <t>Se realiza proceso de capacitacion, induccion o reinduccion en temas de integridad</t>
  </si>
  <si>
    <t>MATRIZ DE IDENTIFICACIÓN Y CONTROL DE RIESGOS 2022</t>
  </si>
  <si>
    <t>PRIMER SEGUIMIENTO OFICINA DE CONTROL INTERNO</t>
  </si>
  <si>
    <r>
      <t xml:space="preserve">¿Se adelantó seguimiento al </t>
    </r>
    <r>
      <rPr>
        <b/>
        <sz val="9"/>
        <color theme="1"/>
        <rFont val="GothamBook"/>
        <family val="3"/>
      </rPr>
      <t>Mapa de Riesgos de Corrupción?</t>
    </r>
  </si>
  <si>
    <t>SI</t>
  </si>
  <si>
    <t>NO</t>
  </si>
  <si>
    <t>X</t>
  </si>
  <si>
    <t>MAPA DE RIESGOS DE CORRUPCIÓN</t>
  </si>
  <si>
    <t>Riesgos de Corrupción</t>
  </si>
  <si>
    <t>Causa  (Situación principal que origina el posible riesgo de corrupción)</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</si>
  <si>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</si>
  <si>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</si>
  <si>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</si>
  <si>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</si>
  <si>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</si>
  <si>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algúna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</si>
  <si>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</si>
  <si>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</si>
  <si>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</si>
  <si>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</si>
  <si>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</si>
  <si>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</si>
  <si>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APOYO</t>
  </si>
  <si>
    <t>Misional (Subdireccion Cientifica)</t>
  </si>
  <si>
    <t>Estratégico</t>
  </si>
  <si>
    <t>De Evaluación</t>
  </si>
  <si>
    <t>Subdireccion Administrativa</t>
  </si>
  <si>
    <t>Talento humano</t>
  </si>
  <si>
    <t>tesoreria</t>
  </si>
  <si>
    <t>presupuesto</t>
  </si>
  <si>
    <t>Otro (Cuál)</t>
  </si>
  <si>
    <t>No tiene controles</t>
  </si>
  <si>
    <t>R1</t>
  </si>
  <si>
    <t>x</t>
  </si>
  <si>
    <t>Continuar realizando seguimiento a los controles y acciones a implementar en el mapa de riesgos de corrupcion y revision de los riesgos de corrupcion para la actualizacion oportuna.</t>
  </si>
  <si>
    <t>R2</t>
  </si>
  <si>
    <t>R3</t>
  </si>
  <si>
    <t>R4</t>
  </si>
  <si>
    <t>Realizar seguimiento a que los controles se efectuen de manera oportuna y revision de los riesgos de corrupcion para la actualizacion oportuna.</t>
  </si>
  <si>
    <t>R5</t>
  </si>
  <si>
    <t>R6</t>
  </si>
  <si>
    <r>
      <t>Señale con un</t>
    </r>
    <r>
      <rPr>
        <b/>
        <sz val="9"/>
        <color theme="1"/>
        <rFont val="GothamBook"/>
        <family val="3"/>
      </rPr>
      <t xml:space="preserve"> X</t>
    </r>
    <r>
      <rPr>
        <sz val="9"/>
        <color theme="1"/>
        <rFont val="GothamBook"/>
        <family val="3"/>
      </rPr>
      <t xml:space="preserve"> en la columna 2 si el riesgo es  claro y preciso y cumple con los parámetros para determinar que es de corrupción</t>
    </r>
  </si>
  <si>
    <t>Señale con una X,  en las columnas 3 a 11 el proceso  que contiene el riesgo de corrupción (R1, R2, R3…)</t>
  </si>
  <si>
    <r>
      <t xml:space="preserve">Señale con una </t>
    </r>
    <r>
      <rPr>
        <b/>
        <sz val="9"/>
        <color theme="1"/>
        <rFont val="GothamBook"/>
        <family val="3"/>
      </rPr>
      <t>X</t>
    </r>
    <r>
      <rPr>
        <sz val="9"/>
        <color theme="1"/>
        <rFont val="GothamBook"/>
        <family val="3"/>
      </rPr>
      <t xml:space="preserve"> si la causa principal del riesgo de corrupción se encuentra claramanete identificada.</t>
    </r>
  </si>
  <si>
    <t>Hace referencia a: efectividad de los controles, responsables, periodicidad y evidencias de los controles</t>
  </si>
  <si>
    <r>
      <t xml:space="preserve">Señale con una </t>
    </r>
    <r>
      <rPr>
        <b/>
        <sz val="9"/>
        <color theme="1"/>
        <rFont val="GothamBook"/>
        <family val="3"/>
      </rPr>
      <t>X</t>
    </r>
    <r>
      <rPr>
        <sz val="9"/>
        <color theme="1"/>
        <rFont val="GothamBook"/>
        <family val="3"/>
      </rPr>
      <t xml:space="preserve"> si se enuencieron acciones de mejora</t>
    </r>
  </si>
  <si>
    <r>
      <t xml:space="preserve">Señale con una </t>
    </r>
    <r>
      <rPr>
        <b/>
        <sz val="9"/>
        <color theme="1"/>
        <rFont val="GothamBook"/>
        <family val="3"/>
      </rPr>
      <t>X</t>
    </r>
    <r>
      <rPr>
        <sz val="9"/>
        <color theme="1"/>
        <rFont val="GothamBook"/>
        <family val="3"/>
      </rPr>
      <t xml:space="preserve"> si mejoraron los controles </t>
    </r>
  </si>
  <si>
    <t>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</si>
</sst>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Gotham"/>
      <family val="3"/>
    </font>
    <font>
      <sz val="10"/>
      <color theme="1"/>
      <name val="Gotham"/>
      <family val="3"/>
    </font>
    <font>
      <b/>
      <sz val="10"/>
      <color theme="1"/>
      <name val="Gotham"/>
      <family val="3"/>
    </font>
    <font>
      <sz val="10"/>
      <color theme="1"/>
      <name val="GothamBook"/>
      <family val="3"/>
    </font>
    <font>
      <sz val="11"/>
      <color theme="1"/>
      <name val="GothamBook"/>
      <family val="3"/>
    </font>
    <font>
      <b/>
      <sz val="11"/>
      <color theme="1"/>
      <name val="Gotham"/>
      <family val="3"/>
    </font>
    <font>
      <sz val="8"/>
      <name val="Calibri"/>
      <family val="2"/>
      <scheme val="minor"/>
    </font>
    <font>
      <sz val="16"/>
      <color theme="1"/>
      <name val="Gotham"/>
      <family val="3"/>
    </font>
    <font>
      <sz val="18"/>
      <color theme="1"/>
      <name val="Gotham"/>
      <family val="3"/>
    </font>
    <font>
      <sz val="10"/>
      <name val="GothamBook"/>
      <family val="3"/>
    </font>
    <font>
      <b/>
      <sz val="9"/>
      <color theme="1"/>
      <name val="GothamBook"/>
      <family val="3"/>
    </font>
    <font>
      <sz val="9"/>
      <color theme="0"/>
      <name val="GothamBook"/>
      <family val="3"/>
    </font>
    <font>
      <b/>
      <sz val="9"/>
      <color theme="0"/>
      <name val="GothamBook"/>
      <family val="3"/>
    </font>
    <font>
      <sz val="9"/>
      <color theme="1"/>
      <name val="GothamBook"/>
      <family val="3"/>
    </font>
    <font>
      <sz val="9"/>
      <name val="GothamBook"/>
      <family val="3"/>
    </font>
    <font>
      <sz val="9"/>
      <color rgb="FFFF0000"/>
      <name val="GothamBook"/>
      <family val="3"/>
    </font>
  </fonts>
  <fills count="12">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indexed="65"/>
        <bgColor indexed="64"/>
      </patternFill>
    </fill>
    <fill>
      <patternFill patternType="solid">
        <fgColor theme="9" tint="0.59999389629810485"/>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64">
    <xf numFmtId="0" fontId="0" fillId="0" borderId="0" xfId="0"/>
    <xf numFmtId="0" fontId="6" fillId="4" borderId="1" xfId="0" applyFont="1" applyFill="1" applyBorder="1" applyAlignment="1">
      <alignment horizontal="center" vertical="center" wrapText="1"/>
    </xf>
    <xf numFmtId="0" fontId="6" fillId="6" borderId="1" xfId="0" applyFont="1" applyFill="1" applyBorder="1" applyAlignment="1">
      <alignment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9" borderId="1" xfId="0" applyFont="1" applyFill="1" applyBorder="1" applyAlignment="1">
      <alignment horizontal="center" vertical="center"/>
    </xf>
    <xf numFmtId="0" fontId="7" fillId="9" borderId="20" xfId="0" applyFont="1" applyFill="1" applyBorder="1" applyAlignment="1">
      <alignment vertical="center"/>
    </xf>
    <xf numFmtId="0" fontId="11" fillId="9" borderId="16" xfId="0" applyFont="1" applyFill="1" applyBorder="1" applyAlignment="1">
      <alignment horizontal="right" vertical="center"/>
    </xf>
    <xf numFmtId="0" fontId="7" fillId="0" borderId="20" xfId="0" applyFont="1" applyBorder="1" applyAlignment="1">
      <alignment vertical="center"/>
    </xf>
    <xf numFmtId="0" fontId="11" fillId="0" borderId="16" xfId="0" applyFont="1" applyBorder="1" applyAlignment="1">
      <alignment horizontal="right" vertical="center"/>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0" fillId="9" borderId="0" xfId="0" applyFill="1" applyAlignment="1">
      <alignment vertical="center"/>
    </xf>
    <xf numFmtId="0" fontId="4" fillId="9" borderId="15" xfId="0" applyFont="1" applyFill="1" applyBorder="1" applyAlignment="1">
      <alignment vertical="center"/>
    </xf>
    <xf numFmtId="0" fontId="4" fillId="9" borderId="5" xfId="0" applyFont="1" applyFill="1" applyBorder="1" applyAlignment="1">
      <alignment vertical="center"/>
    </xf>
    <xf numFmtId="0" fontId="4" fillId="9" borderId="7" xfId="0" applyFont="1" applyFill="1" applyBorder="1" applyAlignment="1">
      <alignment vertical="center"/>
    </xf>
    <xf numFmtId="0" fontId="8" fillId="9" borderId="15" xfId="0" applyFont="1" applyFill="1" applyBorder="1" applyAlignment="1">
      <alignment vertical="center"/>
    </xf>
    <xf numFmtId="0" fontId="8" fillId="9" borderId="5" xfId="0" applyFont="1" applyFill="1" applyBorder="1" applyAlignment="1">
      <alignment vertical="center"/>
    </xf>
    <xf numFmtId="0" fontId="5" fillId="0" borderId="18" xfId="0" applyFont="1" applyBorder="1" applyAlignment="1">
      <alignment vertical="center"/>
    </xf>
    <xf numFmtId="0" fontId="4" fillId="0" borderId="0" xfId="0" applyFont="1"/>
    <xf numFmtId="0" fontId="9" fillId="0" borderId="0" xfId="0" applyFont="1"/>
    <xf numFmtId="0" fontId="4" fillId="0" borderId="18" xfId="0" applyFont="1" applyBorder="1" applyAlignment="1">
      <alignment vertical="center"/>
    </xf>
    <xf numFmtId="14" fontId="7" fillId="0" borderId="1" xfId="0" applyNumberFormat="1" applyFont="1" applyBorder="1" applyAlignment="1">
      <alignment horizontal="center" vertical="center" wrapText="1"/>
    </xf>
    <xf numFmtId="0" fontId="7" fillId="8" borderId="8" xfId="0" applyFont="1" applyFill="1" applyBorder="1" applyAlignment="1">
      <alignment vertical="center"/>
    </xf>
    <xf numFmtId="0" fontId="7" fillId="8" borderId="8" xfId="0" applyFont="1" applyFill="1" applyBorder="1" applyAlignment="1">
      <alignment vertical="center" wrapText="1"/>
    </xf>
    <xf numFmtId="0" fontId="7" fillId="0" borderId="1" xfId="0" applyFont="1" applyBorder="1" applyAlignment="1">
      <alignment horizontal="center" vertical="center" wrapText="1"/>
    </xf>
    <xf numFmtId="0" fontId="7" fillId="8" borderId="1" xfId="0" applyFont="1" applyFill="1" applyBorder="1" applyAlignment="1">
      <alignment horizontal="justify" vertical="center" wrapText="1"/>
    </xf>
    <xf numFmtId="0" fontId="0" fillId="10" borderId="0" xfId="0" applyFill="1" applyAlignment="1">
      <alignment vertical="center"/>
    </xf>
    <xf numFmtId="0" fontId="7"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ill="1" applyAlignment="1">
      <alignment vertical="center"/>
    </xf>
    <xf numFmtId="0" fontId="7" fillId="0" borderId="18" xfId="0" applyFont="1" applyFill="1" applyBorder="1" applyAlignment="1">
      <alignment vertical="center"/>
    </xf>
    <xf numFmtId="0" fontId="7" fillId="0" borderId="1" xfId="0" applyFont="1" applyFill="1" applyBorder="1" applyAlignment="1">
      <alignment vertical="center"/>
    </xf>
    <xf numFmtId="0" fontId="5"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1" fillId="0" borderId="16" xfId="0" applyFont="1" applyFill="1" applyBorder="1" applyAlignment="1">
      <alignment horizontal="righ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7" fillId="0" borderId="8" xfId="0" applyFont="1" applyFill="1" applyBorder="1" applyAlignment="1">
      <alignment vertical="center" wrapText="1"/>
    </xf>
    <xf numFmtId="0" fontId="7" fillId="0" borderId="8" xfId="0" applyFont="1" applyFill="1" applyBorder="1" applyAlignment="1">
      <alignment vertical="center"/>
    </xf>
    <xf numFmtId="14" fontId="7" fillId="8" borderId="1" xfId="0" applyNumberFormat="1" applyFont="1" applyFill="1" applyBorder="1" applyAlignment="1">
      <alignment horizontal="center" vertical="center" wrapText="1"/>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1" fillId="0" borderId="17" xfId="0" applyFont="1" applyBorder="1" applyAlignment="1">
      <alignment horizontal="right" vertical="center"/>
    </xf>
    <xf numFmtId="0" fontId="11" fillId="0" borderId="2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6" fillId="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4" fontId="7" fillId="0" borderId="8"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6" fillId="7"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11" fillId="9" borderId="17" xfId="0" applyFont="1" applyFill="1" applyBorder="1" applyAlignment="1">
      <alignment horizontal="right" vertical="center"/>
    </xf>
    <xf numFmtId="0" fontId="11" fillId="9" borderId="23" xfId="0" applyFont="1" applyFill="1" applyBorder="1" applyAlignment="1">
      <alignment horizontal="right" vertical="center"/>
    </xf>
    <xf numFmtId="0" fontId="7" fillId="9" borderId="22" xfId="0" applyFont="1" applyFill="1" applyBorder="1" applyAlignment="1">
      <alignment horizontal="right" vertical="center"/>
    </xf>
    <xf numFmtId="0" fontId="7" fillId="9" borderId="19" xfId="0" applyFont="1" applyFill="1" applyBorder="1" applyAlignment="1">
      <alignment horizontal="right"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9" borderId="1" xfId="0" applyFont="1" applyFill="1" applyBorder="1" applyAlignment="1">
      <alignment horizontal="left" vertical="center"/>
    </xf>
    <xf numFmtId="0" fontId="7" fillId="0" borderId="9" xfId="0" applyFont="1" applyFill="1" applyBorder="1" applyAlignment="1">
      <alignment horizontal="center" vertical="center"/>
    </xf>
    <xf numFmtId="1" fontId="7" fillId="8" borderId="8" xfId="0" applyNumberFormat="1" applyFont="1" applyFill="1" applyBorder="1" applyAlignment="1">
      <alignment horizontal="center" vertical="center"/>
    </xf>
    <xf numFmtId="1" fontId="7" fillId="8" borderId="9" xfId="0" applyNumberFormat="1" applyFont="1" applyFill="1" applyBorder="1" applyAlignment="1">
      <alignment horizontal="center" vertical="center"/>
    </xf>
    <xf numFmtId="1" fontId="7" fillId="8" borderId="10"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9" borderId="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10" xfId="0" applyFont="1" applyFill="1" applyBorder="1" applyAlignment="1">
      <alignment horizontal="justify" vertical="center" wrapText="1"/>
    </xf>
    <xf numFmtId="0" fontId="5" fillId="0" borderId="18" xfId="0" applyFont="1" applyBorder="1" applyAlignment="1">
      <alignment horizontal="center" vertical="center"/>
    </xf>
    <xf numFmtId="0" fontId="8" fillId="0" borderId="1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8"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wrapText="1"/>
    </xf>
    <xf numFmtId="0" fontId="15" fillId="11" borderId="0" xfId="0" applyFont="1" applyFill="1"/>
    <xf numFmtId="0" fontId="16" fillId="11" borderId="0" xfId="0" applyFont="1" applyFill="1" applyAlignment="1">
      <alignment horizontal="center"/>
    </xf>
    <xf numFmtId="0" fontId="17" fillId="11" borderId="0" xfId="0" applyFont="1" applyFill="1"/>
    <xf numFmtId="0" fontId="17" fillId="11" borderId="0" xfId="0" applyFont="1" applyFill="1" applyAlignment="1">
      <alignment horizontal="left" vertical="center" wrapText="1"/>
    </xf>
    <xf numFmtId="0" fontId="17" fillId="11" borderId="0" xfId="0" applyFont="1" applyFill="1" applyAlignment="1">
      <alignment horizontal="center"/>
    </xf>
    <xf numFmtId="0" fontId="17" fillId="0" borderId="16" xfId="0" applyFont="1" applyBorder="1" applyAlignment="1">
      <alignment horizontal="center"/>
    </xf>
    <xf numFmtId="0" fontId="14" fillId="11" borderId="0" xfId="0" applyFont="1" applyFill="1" applyAlignment="1">
      <alignment vertical="center"/>
    </xf>
    <xf numFmtId="0" fontId="17" fillId="3" borderId="26"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11" borderId="0" xfId="0" applyFont="1" applyFill="1" applyAlignment="1">
      <alignment horizontal="center" vertical="center"/>
    </xf>
    <xf numFmtId="0" fontId="17" fillId="3" borderId="27"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30" xfId="0" applyFont="1" applyFill="1" applyBorder="1" applyAlignment="1">
      <alignment horizontal="center" vertical="center" wrapText="1"/>
    </xf>
    <xf numFmtId="0" fontId="17" fillId="0" borderId="0" xfId="0" applyFont="1"/>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16"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25"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16" xfId="0" applyFont="1" applyFill="1" applyBorder="1"/>
    <xf numFmtId="0" fontId="17" fillId="3" borderId="34"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11" borderId="0" xfId="0" applyFont="1" applyFill="1" applyAlignment="1">
      <alignment horizontal="center" vertical="center" wrapText="1"/>
    </xf>
    <xf numFmtId="0" fontId="17" fillId="3" borderId="16" xfId="0" applyFont="1" applyFill="1" applyBorder="1" applyAlignment="1">
      <alignment vertical="center" wrapText="1"/>
    </xf>
    <xf numFmtId="0" fontId="17" fillId="3" borderId="24"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33" xfId="0" applyFont="1" applyFill="1" applyBorder="1" applyAlignment="1">
      <alignment vertical="center" wrapText="1"/>
    </xf>
    <xf numFmtId="0" fontId="17" fillId="3" borderId="16" xfId="0" applyFont="1" applyFill="1" applyBorder="1" applyAlignment="1">
      <alignment horizontal="center"/>
    </xf>
    <xf numFmtId="0" fontId="17" fillId="3" borderId="24" xfId="0" applyFont="1" applyFill="1" applyBorder="1" applyAlignment="1">
      <alignment horizontal="center" vertical="center" wrapText="1"/>
    </xf>
    <xf numFmtId="0" fontId="17" fillId="3" borderId="35" xfId="0" applyFont="1" applyFill="1" applyBorder="1" applyAlignment="1">
      <alignment vertical="center" wrapText="1"/>
    </xf>
    <xf numFmtId="0" fontId="17" fillId="0" borderId="0" xfId="0" applyFont="1" applyAlignment="1">
      <alignment horizontal="left" vertical="center" wrapText="1"/>
    </xf>
    <xf numFmtId="0" fontId="17" fillId="11" borderId="0" xfId="0" applyFont="1" applyFill="1" applyAlignment="1">
      <alignment vertical="center" wrapText="1"/>
    </xf>
    <xf numFmtId="0" fontId="17" fillId="0" borderId="0" xfId="0" applyFont="1" applyAlignment="1">
      <alignment vertical="center"/>
    </xf>
    <xf numFmtId="0" fontId="17" fillId="11" borderId="0" xfId="0" applyFont="1" applyFill="1" applyAlignment="1">
      <alignment vertical="center"/>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30" xfId="0" applyFont="1" applyFill="1" applyBorder="1" applyAlignment="1">
      <alignment horizontal="center" vertical="center" wrapText="1"/>
    </xf>
    <xf numFmtId="0" fontId="17" fillId="3" borderId="34"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35" xfId="0" applyFont="1" applyFill="1" applyBorder="1" applyAlignment="1">
      <alignment horizontal="center" vertical="center" wrapText="1"/>
    </xf>
    <xf numFmtId="0" fontId="17" fillId="0" borderId="0" xfId="0" applyFont="1" applyAlignment="1">
      <alignment horizontal="center" vertical="center" wrapText="1"/>
    </xf>
    <xf numFmtId="0" fontId="19" fillId="3" borderId="0" xfId="0" applyFont="1" applyFill="1" applyAlignment="1">
      <alignment horizontal="left" vertical="center" wrapText="1"/>
    </xf>
    <xf numFmtId="0" fontId="17" fillId="3" borderId="0"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4" fillId="8" borderId="24" xfId="0" applyFont="1" applyFill="1" applyBorder="1" applyAlignment="1">
      <alignment horizontal="center" vertical="center"/>
    </xf>
    <xf numFmtId="0" fontId="14" fillId="8" borderId="20" xfId="0" applyFont="1" applyFill="1" applyBorder="1" applyAlignment="1">
      <alignment horizontal="center" vertical="center"/>
    </xf>
    <xf numFmtId="0" fontId="14" fillId="8" borderId="21" xfId="0" applyFont="1" applyFill="1" applyBorder="1" applyAlignment="1">
      <alignment horizontal="center" vertical="center"/>
    </xf>
    <xf numFmtId="0" fontId="17" fillId="3" borderId="34" xfId="0" applyFont="1" applyFill="1" applyBorder="1" applyAlignment="1">
      <alignment horizontal="center" wrapText="1"/>
    </xf>
    <xf numFmtId="0" fontId="17" fillId="3" borderId="33" xfId="0" applyFont="1" applyFill="1" applyBorder="1" applyAlignment="1">
      <alignment horizontal="center" wrapText="1"/>
    </xf>
    <xf numFmtId="0" fontId="7"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583400</xdr:colOff>
      <xdr:row>0</xdr:row>
      <xdr:rowOff>23812</xdr:rowOff>
    </xdr:from>
    <xdr:to>
      <xdr:col>2</xdr:col>
      <xdr:colOff>2155025</xdr:colOff>
      <xdr:row>3</xdr:row>
      <xdr:rowOff>181715</xdr:rowOff>
    </xdr:to>
    <xdr:pic>
      <xdr:nvPicPr>
        <xdr:cNvPr id="4" name="Imagen 3">
          <a:extLst>
            <a:ext uri="{FF2B5EF4-FFF2-40B4-BE49-F238E27FC236}">
              <a16:creationId xmlns:a16="http://schemas.microsoft.com/office/drawing/2014/main" id="{42AEA04E-CD51-41C6-BE86-5F5B12F3EBAA}"/>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64400" y="23812"/>
          <a:ext cx="2869406" cy="943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0</xdr:rowOff>
    </xdr:from>
    <xdr:to>
      <xdr:col>2</xdr:col>
      <xdr:colOff>1959124</xdr:colOff>
      <xdr:row>3</xdr:row>
      <xdr:rowOff>176550</xdr:rowOff>
    </xdr:to>
    <xdr:pic>
      <xdr:nvPicPr>
        <xdr:cNvPr id="5" name="Imagen 4">
          <a:extLst>
            <a:ext uri="{FF2B5EF4-FFF2-40B4-BE49-F238E27FC236}">
              <a16:creationId xmlns:a16="http://schemas.microsoft.com/office/drawing/2014/main" id="{91734B9B-C3D3-4F23-BB8D-55E031492D4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6251" y="0"/>
          <a:ext cx="2911623" cy="957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695326</xdr:colOff>
      <xdr:row>0</xdr:row>
      <xdr:rowOff>19050</xdr:rowOff>
    </xdr:from>
    <xdr:to>
      <xdr:col>2</xdr:col>
      <xdr:colOff>1677840</xdr:colOff>
      <xdr:row>3</xdr:row>
      <xdr:rowOff>167550</xdr:rowOff>
    </xdr:to>
    <xdr:pic>
      <xdr:nvPicPr>
        <xdr:cNvPr id="4" name="Imagen 3">
          <a:extLst>
            <a:ext uri="{FF2B5EF4-FFF2-40B4-BE49-F238E27FC236}">
              <a16:creationId xmlns:a16="http://schemas.microsoft.com/office/drawing/2014/main" id="{73E59022-C84A-4B84-984E-CDDDAD0A7F0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076326" y="19050"/>
          <a:ext cx="2192189"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0"/>
  <sheetViews>
    <sheetView tabSelected="1" topLeftCell="A10" zoomScaleNormal="100" workbookViewId="0">
      <selection activeCell="N25" sqref="N25:N27"/>
    </sheetView>
  </sheetViews>
  <sheetFormatPr baseColWidth="10" defaultColWidth="11.42578125" defaultRowHeight="15" x14ac:dyDescent="0.25"/>
  <cols>
    <col min="1" max="1" width="5.7109375" style="11" customWidth="1"/>
    <col min="2" max="2" width="19.42578125" style="11" customWidth="1"/>
    <col min="3" max="3" width="46.7109375" style="11" customWidth="1"/>
    <col min="4" max="4" width="22" style="11" customWidth="1"/>
    <col min="5" max="5" width="21.7109375" style="11" customWidth="1"/>
    <col min="6" max="6" width="34.7109375" style="11" customWidth="1"/>
    <col min="7" max="7" width="21.7109375" style="11" customWidth="1"/>
    <col min="8" max="8" width="14.28515625" style="11" customWidth="1"/>
    <col min="9" max="9" width="39.85546875" style="11" customWidth="1"/>
    <col min="10" max="10" width="31" style="11" customWidth="1"/>
    <col min="11" max="11" width="37" style="11" customWidth="1"/>
    <col min="12" max="12" width="14.42578125" style="11" customWidth="1"/>
    <col min="13" max="13" width="7.28515625" style="11" customWidth="1"/>
    <col min="14" max="14" width="14.140625" style="11" customWidth="1"/>
    <col min="15" max="15" width="5.7109375" style="11" customWidth="1"/>
    <col min="16" max="16" width="17.7109375" style="11" customWidth="1"/>
    <col min="17" max="17" width="6.7109375" style="11" customWidth="1"/>
    <col min="18" max="18" width="15.7109375" style="11" customWidth="1"/>
    <col min="19" max="19" width="45.42578125" style="11" customWidth="1"/>
    <col min="20" max="20" width="5.7109375" style="11" customWidth="1"/>
    <col min="21" max="21" width="11.7109375" style="11" customWidth="1"/>
    <col min="22" max="22" width="5.7109375" style="11" customWidth="1"/>
    <col min="23" max="23" width="11.7109375" style="11" customWidth="1"/>
    <col min="24" max="24" width="18.7109375" style="11" customWidth="1"/>
    <col min="25" max="25" width="16.7109375" style="11" customWidth="1"/>
    <col min="26" max="26" width="41.7109375" style="11" customWidth="1"/>
    <col min="27" max="27" width="22.42578125" style="11" customWidth="1"/>
    <col min="28" max="28" width="18.7109375" style="11" customWidth="1"/>
    <col min="29" max="29" width="19.7109375" style="11" customWidth="1"/>
    <col min="30" max="16384" width="11.42578125" style="11"/>
  </cols>
  <sheetData>
    <row r="1" spans="1:29" ht="20.25" customHeight="1" x14ac:dyDescent="0.25">
      <c r="A1" s="79"/>
      <c r="B1" s="80"/>
      <c r="C1" s="81"/>
      <c r="D1" s="88" t="s">
        <v>142</v>
      </c>
      <c r="E1" s="89"/>
      <c r="F1" s="89"/>
      <c r="G1" s="89"/>
      <c r="H1" s="89"/>
      <c r="I1" s="89"/>
      <c r="J1" s="89"/>
      <c r="K1" s="89"/>
      <c r="L1" s="89"/>
      <c r="M1" s="89"/>
      <c r="N1" s="89"/>
      <c r="O1" s="89"/>
      <c r="P1" s="89"/>
      <c r="Q1" s="89"/>
      <c r="R1" s="89"/>
      <c r="S1" s="89"/>
      <c r="T1" s="89"/>
      <c r="U1" s="89"/>
      <c r="V1" s="89"/>
      <c r="W1" s="89"/>
      <c r="X1" s="89"/>
      <c r="Y1" s="89"/>
      <c r="Z1" s="89"/>
      <c r="AA1" s="90"/>
      <c r="AB1" s="94" t="s">
        <v>139</v>
      </c>
      <c r="AC1" s="95"/>
    </row>
    <row r="2" spans="1:29" ht="19.5" customHeight="1" x14ac:dyDescent="0.25">
      <c r="A2" s="82"/>
      <c r="B2" s="83"/>
      <c r="C2" s="84"/>
      <c r="D2" s="91"/>
      <c r="E2" s="92"/>
      <c r="F2" s="92"/>
      <c r="G2" s="92"/>
      <c r="H2" s="92"/>
      <c r="I2" s="92"/>
      <c r="J2" s="92"/>
      <c r="K2" s="92"/>
      <c r="L2" s="92"/>
      <c r="M2" s="92"/>
      <c r="N2" s="92"/>
      <c r="O2" s="92"/>
      <c r="P2" s="92"/>
      <c r="Q2" s="92"/>
      <c r="R2" s="92"/>
      <c r="S2" s="92"/>
      <c r="T2" s="92"/>
      <c r="U2" s="92"/>
      <c r="V2" s="92"/>
      <c r="W2" s="92"/>
      <c r="X2" s="92"/>
      <c r="Y2" s="92"/>
      <c r="Z2" s="92"/>
      <c r="AA2" s="93"/>
      <c r="AB2" s="94" t="s">
        <v>140</v>
      </c>
      <c r="AC2" s="95"/>
    </row>
    <row r="3" spans="1:29" ht="21.75" customHeight="1" x14ac:dyDescent="0.25">
      <c r="A3" s="82"/>
      <c r="B3" s="83"/>
      <c r="C3" s="84"/>
      <c r="D3" s="88" t="s">
        <v>208</v>
      </c>
      <c r="E3" s="89"/>
      <c r="F3" s="89"/>
      <c r="G3" s="89"/>
      <c r="H3" s="89"/>
      <c r="I3" s="89"/>
      <c r="J3" s="89"/>
      <c r="K3" s="89"/>
      <c r="L3" s="89"/>
      <c r="M3" s="89"/>
      <c r="N3" s="89"/>
      <c r="O3" s="89"/>
      <c r="P3" s="89"/>
      <c r="Q3" s="89"/>
      <c r="R3" s="89"/>
      <c r="S3" s="89"/>
      <c r="T3" s="89"/>
      <c r="U3" s="89"/>
      <c r="V3" s="89"/>
      <c r="W3" s="89"/>
      <c r="X3" s="89"/>
      <c r="Y3" s="89"/>
      <c r="Z3" s="89"/>
      <c r="AA3" s="90"/>
      <c r="AB3" s="94" t="s">
        <v>141</v>
      </c>
      <c r="AC3" s="95"/>
    </row>
    <row r="4" spans="1:29" ht="15" customHeight="1" x14ac:dyDescent="0.25">
      <c r="A4" s="85"/>
      <c r="B4" s="86"/>
      <c r="C4" s="87"/>
      <c r="D4" s="91"/>
      <c r="E4" s="92"/>
      <c r="F4" s="92"/>
      <c r="G4" s="92"/>
      <c r="H4" s="92"/>
      <c r="I4" s="92"/>
      <c r="J4" s="92"/>
      <c r="K4" s="92"/>
      <c r="L4" s="92"/>
      <c r="M4" s="92"/>
      <c r="N4" s="92"/>
      <c r="O4" s="92"/>
      <c r="P4" s="92"/>
      <c r="Q4" s="92"/>
      <c r="R4" s="92"/>
      <c r="S4" s="92"/>
      <c r="T4" s="92"/>
      <c r="U4" s="92"/>
      <c r="V4" s="92"/>
      <c r="W4" s="92"/>
      <c r="X4" s="92"/>
      <c r="Y4" s="92"/>
      <c r="Z4" s="92"/>
      <c r="AA4" s="93"/>
      <c r="AB4" s="94" t="s">
        <v>138</v>
      </c>
      <c r="AC4" s="95"/>
    </row>
    <row r="5" spans="1:29" s="12" customFormat="1" x14ac:dyDescent="0.25">
      <c r="A5" s="70" t="s">
        <v>144</v>
      </c>
      <c r="B5" s="70"/>
      <c r="C5" s="70"/>
      <c r="D5" s="70"/>
      <c r="E5" s="70"/>
      <c r="F5" s="70"/>
      <c r="G5" s="70"/>
      <c r="H5" s="70"/>
      <c r="I5" s="69" t="s">
        <v>145</v>
      </c>
      <c r="J5" s="69"/>
      <c r="K5" s="69"/>
      <c r="L5" s="69"/>
      <c r="M5" s="69"/>
      <c r="N5" s="69"/>
      <c r="O5" s="69"/>
      <c r="P5" s="69"/>
      <c r="Q5" s="69"/>
      <c r="R5" s="69"/>
      <c r="S5" s="69"/>
      <c r="T5" s="69" t="s">
        <v>146</v>
      </c>
      <c r="U5" s="69"/>
      <c r="V5" s="69"/>
      <c r="W5" s="69"/>
      <c r="X5" s="69"/>
      <c r="Y5" s="69"/>
      <c r="Z5" s="69"/>
      <c r="AA5" s="69"/>
      <c r="AB5" s="69"/>
      <c r="AC5" s="69"/>
    </row>
    <row r="6" spans="1:29" s="13" customFormat="1" ht="13.5" x14ac:dyDescent="0.25">
      <c r="A6" s="71" t="s">
        <v>147</v>
      </c>
      <c r="B6" s="71"/>
      <c r="C6" s="71"/>
      <c r="D6" s="71"/>
      <c r="E6" s="71"/>
      <c r="F6" s="71"/>
      <c r="G6" s="71"/>
      <c r="H6" s="71"/>
      <c r="I6" s="68" t="s">
        <v>147</v>
      </c>
      <c r="J6" s="68"/>
      <c r="K6" s="68"/>
      <c r="L6" s="68"/>
      <c r="M6" s="68"/>
      <c r="N6" s="68"/>
      <c r="O6" s="68"/>
      <c r="P6" s="68"/>
      <c r="Q6" s="68"/>
      <c r="R6" s="68"/>
      <c r="S6" s="68"/>
      <c r="T6" s="68" t="s">
        <v>148</v>
      </c>
      <c r="U6" s="68"/>
      <c r="V6" s="68"/>
      <c r="W6" s="68"/>
      <c r="X6" s="68"/>
      <c r="Y6" s="68"/>
      <c r="Z6" s="68"/>
      <c r="AA6" s="68"/>
      <c r="AB6" s="68"/>
      <c r="AC6" s="68"/>
    </row>
    <row r="7" spans="1:29" ht="15.75" thickBot="1" x14ac:dyDescent="0.3"/>
    <row r="8" spans="1:29" s="10" customFormat="1" ht="29.25" customHeight="1" thickBot="1" x14ac:dyDescent="0.3">
      <c r="A8" s="72" t="s">
        <v>0</v>
      </c>
      <c r="B8" s="73"/>
      <c r="C8" s="18" t="s">
        <v>154</v>
      </c>
      <c r="D8" s="19" t="s">
        <v>149</v>
      </c>
      <c r="E8" s="74"/>
      <c r="F8" s="75"/>
      <c r="G8" s="19" t="s">
        <v>150</v>
      </c>
      <c r="H8" s="76"/>
      <c r="I8" s="77"/>
      <c r="J8" s="77"/>
      <c r="K8" s="77"/>
      <c r="L8" s="77"/>
      <c r="M8" s="77"/>
      <c r="N8" s="77"/>
      <c r="O8" s="77"/>
      <c r="P8" s="77"/>
      <c r="Q8" s="77"/>
      <c r="R8" s="77"/>
      <c r="S8" s="77"/>
      <c r="T8" s="77"/>
      <c r="U8" s="77"/>
      <c r="V8" s="77"/>
      <c r="W8" s="77"/>
      <c r="X8" s="77"/>
      <c r="Y8" s="77"/>
      <c r="Z8" s="77"/>
      <c r="AA8" s="77"/>
      <c r="AB8" s="77"/>
      <c r="AC8" s="78"/>
    </row>
    <row r="10" spans="1:29" x14ac:dyDescent="0.25">
      <c r="A10" s="107" t="s">
        <v>2</v>
      </c>
      <c r="B10" s="108" t="s">
        <v>3</v>
      </c>
      <c r="C10" s="108"/>
      <c r="D10" s="108"/>
      <c r="E10" s="108"/>
      <c r="F10" s="108"/>
      <c r="G10" s="108"/>
      <c r="H10" s="109" t="s">
        <v>4</v>
      </c>
      <c r="I10" s="109"/>
      <c r="J10" s="109"/>
      <c r="K10" s="109"/>
      <c r="L10" s="105" t="s">
        <v>5</v>
      </c>
      <c r="M10" s="105"/>
      <c r="N10" s="105"/>
      <c r="O10" s="105"/>
      <c r="P10" s="105"/>
      <c r="Q10" s="110" t="s">
        <v>6</v>
      </c>
      <c r="R10" s="111"/>
      <c r="S10" s="111"/>
      <c r="T10" s="111"/>
      <c r="U10" s="111"/>
      <c r="V10" s="111"/>
      <c r="W10" s="111"/>
      <c r="X10" s="111"/>
      <c r="Y10" s="112"/>
      <c r="Z10" s="100" t="s">
        <v>7</v>
      </c>
      <c r="AA10" s="100"/>
      <c r="AB10" s="100"/>
      <c r="AC10" s="100"/>
    </row>
    <row r="11" spans="1:29" x14ac:dyDescent="0.25">
      <c r="A11" s="107"/>
      <c r="B11" s="108" t="s">
        <v>8</v>
      </c>
      <c r="C11" s="108"/>
      <c r="D11" s="108"/>
      <c r="E11" s="108"/>
      <c r="F11" s="108"/>
      <c r="G11" s="108"/>
      <c r="H11" s="109"/>
      <c r="I11" s="109"/>
      <c r="J11" s="109"/>
      <c r="K11" s="109"/>
      <c r="L11" s="105" t="s">
        <v>9</v>
      </c>
      <c r="M11" s="105"/>
      <c r="N11" s="105"/>
      <c r="O11" s="105"/>
      <c r="P11" s="102" t="s">
        <v>10</v>
      </c>
      <c r="Q11" s="106" t="s">
        <v>11</v>
      </c>
      <c r="R11" s="106"/>
      <c r="S11" s="106"/>
      <c r="T11" s="110" t="s">
        <v>12</v>
      </c>
      <c r="U11" s="111"/>
      <c r="V11" s="111"/>
      <c r="W11" s="112"/>
      <c r="X11" s="99" t="s">
        <v>13</v>
      </c>
      <c r="Y11" s="99" t="s">
        <v>14</v>
      </c>
      <c r="Z11" s="100" t="s">
        <v>15</v>
      </c>
      <c r="AA11" s="101" t="s">
        <v>16</v>
      </c>
      <c r="AB11" s="100" t="s">
        <v>17</v>
      </c>
      <c r="AC11" s="101" t="s">
        <v>18</v>
      </c>
    </row>
    <row r="12" spans="1:29" ht="43.5" customHeight="1" x14ac:dyDescent="0.25">
      <c r="A12" s="107"/>
      <c r="B12" s="7" t="s">
        <v>19</v>
      </c>
      <c r="C12" s="7" t="s">
        <v>20</v>
      </c>
      <c r="D12" s="7" t="s">
        <v>21</v>
      </c>
      <c r="E12" s="7" t="s">
        <v>20</v>
      </c>
      <c r="F12" s="7" t="s">
        <v>22</v>
      </c>
      <c r="G12" s="7" t="s">
        <v>20</v>
      </c>
      <c r="H12" s="8" t="s">
        <v>23</v>
      </c>
      <c r="I12" s="1" t="s">
        <v>24</v>
      </c>
      <c r="J12" s="1" t="s">
        <v>25</v>
      </c>
      <c r="K12" s="1" t="s">
        <v>26</v>
      </c>
      <c r="L12" s="105" t="s">
        <v>27</v>
      </c>
      <c r="M12" s="105"/>
      <c r="N12" s="105" t="s">
        <v>28</v>
      </c>
      <c r="O12" s="105"/>
      <c r="P12" s="102"/>
      <c r="Q12" s="106" t="s">
        <v>29</v>
      </c>
      <c r="R12" s="106"/>
      <c r="S12" s="2" t="s">
        <v>30</v>
      </c>
      <c r="T12" s="99" t="s">
        <v>31</v>
      </c>
      <c r="U12" s="99"/>
      <c r="V12" s="99" t="s">
        <v>28</v>
      </c>
      <c r="W12" s="99"/>
      <c r="X12" s="99"/>
      <c r="Y12" s="99"/>
      <c r="Z12" s="100"/>
      <c r="AA12" s="101"/>
      <c r="AB12" s="100"/>
      <c r="AC12" s="101"/>
    </row>
    <row r="13" spans="1:29" ht="99" customHeight="1" x14ac:dyDescent="0.25">
      <c r="A13" s="64">
        <v>1</v>
      </c>
      <c r="B13" s="64" t="s">
        <v>44</v>
      </c>
      <c r="C13" s="61" t="s">
        <v>155</v>
      </c>
      <c r="D13" s="61" t="s">
        <v>107</v>
      </c>
      <c r="E13" s="61" t="s">
        <v>156</v>
      </c>
      <c r="F13" s="64"/>
      <c r="G13" s="64"/>
      <c r="H13" s="64" t="s">
        <v>98</v>
      </c>
      <c r="I13" s="58" t="str">
        <f>_xlfn.CONCAT(C13,E13,G13)</f>
        <v>1. Ofrecimiento de dadivas a las personas para uso del poder en la consecución de puestos de trabajo. 2. Desobediencia de los deberes como servidor publico. 3. Desobediencia de valores 4. Presión de un superior o personas externas para recibir recomendados</v>
      </c>
      <c r="J13" s="61" t="s">
        <v>157</v>
      </c>
      <c r="K13" s="61" t="s">
        <v>158</v>
      </c>
      <c r="L13" s="64" t="s">
        <v>40</v>
      </c>
      <c r="M13" s="55">
        <f>+IF(L13="Rara vez",1,IF(L13="Improbable",2,IF(L13="Posible",3,IF(L13="Probable",4,IF(L13="Casi seguro",5,"")))))</f>
        <v>4</v>
      </c>
      <c r="N13" s="64" t="s">
        <v>46</v>
      </c>
      <c r="O13" s="55">
        <f>+IF(N13="Insignificante",1,IF(N13="Menor",2,IF(N13="Moderado",3,IF(N13="Mayor",4,IF(N13="Catastrofico",5,"")))))</f>
        <v>3</v>
      </c>
      <c r="P13" s="55" t="str">
        <f>+IF(OR(AND(L13="Rara vez",N13="Insignificante"),AND(L13="Rara vez",N13="Menor"),AND(L13="Improbable",N13="Menor"),AND(L13="Posible",N13="Insignificante"),AND(L13="Improbable",N13="Insignificante")),"BAJA",IF(OR(AND(L13="Probable",N13="Insignificante"),AND(L13="Posible",N13="Menor"),AND(L13="Improbable",N13="Moderado"),AND(L13="Rara vez",N13="Moderado")),"MODERADA",IF(OR(AND(L13="Casi seguro",N13="Insignificante"),AND(L13="Casi seguro",N13="Menor"),AND(L13="Probable",N13="Menor"),AND(L13="Probable",N13="Moderado"),AND(L13="Posible",N13="Moderado"),AND(L13="Improbable",N13="Mayor"),AND(L13="Rara vez",N13="Mayor")),"ALTA",IF(OR(AND(L13="Casi seguro",N13="Moderado"),AND(L13="Casi seguro",N13="Mayor"),AND(L13="Probable",N13="Mayor"),AND(L13="Posible",N13="Mayor"),AND(L13="Casi seguro",N13="Catastrofico"),AND(L13="Probable",N13="Catastrofico"),AND(L13="Posible",N13="Catastrofico"),AND(L13="Impbable",N13="Catastrofico"),AND(L13="Rara vez",N13="Catastrofico")),"EXTREMA",""))))</f>
        <v>ALTA</v>
      </c>
      <c r="Q13" s="64"/>
      <c r="R13" s="6" t="s">
        <v>37</v>
      </c>
      <c r="S13" s="5" t="s">
        <v>159</v>
      </c>
      <c r="T13" s="55">
        <f>'Mapa de Controles'!Z13</f>
        <v>2</v>
      </c>
      <c r="U13" s="55" t="str">
        <f>+IF(T13=1,"Rara vez",IF(T13=2,"Improbable",IF(T13=3,"Posible",IF(T13=4,"Probable",IF(T13=5,"Casi seguro","")))))</f>
        <v>Improbable</v>
      </c>
      <c r="V13" s="55">
        <f>'Mapa de Controles'!AA13</f>
        <v>3</v>
      </c>
      <c r="W13" s="55" t="str">
        <f>+IF(V13=1,"Insignificante",IF(V13=2,"Menor",IF(V13=3,"Moderado",IF(V13=4,"Mayor",IF(V13=5,"Catastrofico","")))))</f>
        <v>Moderado</v>
      </c>
      <c r="X13" s="55" t="str">
        <f>+IF(OR(AND(U13="Rara vez",W13="Insignificante"),AND(U13="Rara vez",W13="Menor"),AND(U13="Improbable",W13="Menor"),AND(U13="Posible",W13="Insignificante"),AND(U13="Improbable",W13="Insignificante")),"BAJA",IF(OR(AND(U13="Probable",W13="Insignificante"),AND(U13="Posible",W13="Menor"),AND(U13="Improbable",W13="Moderado"),AND(U13="Rara vez",W13="Moderado")),"MODERADA",IF(OR(AND(U13="Casi seguro",W13="Insignificante"),AND(U13="Casi seguro",W13="Menor"),AND(U13="Probable",W13="Menor"),AND(U13="Probable",W13="Moderado"),AND(U13="Posible",W13="Moderado"),AND(U13="Improbable",W13="Mayor"),AND(U13="Rara vez",W13="Mayor")),"ALTA",IF(OR(AND(U13="Casi seguro",W13="Moderado"),AND(U13="Casi seguro",W13="Mayor"),AND(U13="Probable",W13="Mayor"),AND(U13="Posible",W13="Mayor"),AND(U13="Casi seguro",W13="Catastrofico"),AND(U13="Probable",W13="Catastrofico"),AND(U13="Posible",W13="Catastrofico"),AND(U13="Impbable",W13="Catastrofico"),AND(U13="Rara vez",W13="Catastrofico")),"EXTREMA",""))))</f>
        <v>MODERADA</v>
      </c>
      <c r="Y13" s="58" t="str">
        <f>IF(X13="BAJA","ASUMIR EL RIESGO",IF(X13="MODERADA","ASUMIR, REDUCIR EL RIESGO",IF(X13="ALTA","REDUCIR, EVITAR, COMPARTIR O TRANSFERIR EL RIESGO",IF(X13="EXTREMA","REDUCIR, EVITAR, COMPARTIR O TRANSFERIR EL RIESGO",""))))</f>
        <v>ASUMIR, REDUCIR EL RIESGO</v>
      </c>
      <c r="Z13" s="5" t="s">
        <v>162</v>
      </c>
      <c r="AA13" s="32" t="s">
        <v>207</v>
      </c>
      <c r="AB13" s="35" t="s">
        <v>163</v>
      </c>
      <c r="AC13" s="61" t="s">
        <v>164</v>
      </c>
    </row>
    <row r="14" spans="1:29" ht="63.75" customHeight="1" x14ac:dyDescent="0.25">
      <c r="A14" s="65"/>
      <c r="B14" s="65"/>
      <c r="C14" s="62"/>
      <c r="D14" s="62"/>
      <c r="E14" s="62"/>
      <c r="F14" s="65"/>
      <c r="G14" s="65"/>
      <c r="H14" s="65"/>
      <c r="I14" s="59"/>
      <c r="J14" s="62"/>
      <c r="K14" s="62"/>
      <c r="L14" s="65"/>
      <c r="M14" s="56"/>
      <c r="N14" s="65"/>
      <c r="O14" s="56"/>
      <c r="P14" s="56"/>
      <c r="Q14" s="65"/>
      <c r="R14" s="6" t="s">
        <v>37</v>
      </c>
      <c r="S14" s="5" t="s">
        <v>160</v>
      </c>
      <c r="T14" s="56"/>
      <c r="U14" s="56"/>
      <c r="V14" s="56"/>
      <c r="W14" s="56"/>
      <c r="X14" s="56"/>
      <c r="Y14" s="59"/>
      <c r="Z14" s="61" t="s">
        <v>165</v>
      </c>
      <c r="AA14" s="103" t="s">
        <v>207</v>
      </c>
      <c r="AB14" s="61" t="s">
        <v>163</v>
      </c>
      <c r="AC14" s="62"/>
    </row>
    <row r="15" spans="1:29" ht="60" x14ac:dyDescent="0.25">
      <c r="A15" s="66"/>
      <c r="B15" s="66"/>
      <c r="C15" s="63"/>
      <c r="D15" s="63"/>
      <c r="E15" s="63"/>
      <c r="F15" s="66"/>
      <c r="G15" s="66"/>
      <c r="H15" s="66"/>
      <c r="I15" s="60"/>
      <c r="J15" s="63"/>
      <c r="K15" s="63"/>
      <c r="L15" s="66"/>
      <c r="M15" s="57"/>
      <c r="N15" s="66"/>
      <c r="O15" s="57"/>
      <c r="P15" s="57"/>
      <c r="Q15" s="66"/>
      <c r="R15" s="6" t="s">
        <v>36</v>
      </c>
      <c r="S15" s="5" t="s">
        <v>161</v>
      </c>
      <c r="T15" s="57"/>
      <c r="U15" s="57"/>
      <c r="V15" s="57"/>
      <c r="W15" s="57"/>
      <c r="X15" s="57"/>
      <c r="Y15" s="60"/>
      <c r="Z15" s="63"/>
      <c r="AA15" s="104"/>
      <c r="AB15" s="63"/>
      <c r="AC15" s="63"/>
    </row>
    <row r="16" spans="1:29" ht="26.25" customHeight="1" x14ac:dyDescent="0.25">
      <c r="A16" s="64">
        <v>2</v>
      </c>
      <c r="B16" s="64" t="s">
        <v>47</v>
      </c>
      <c r="C16" s="61" t="s">
        <v>166</v>
      </c>
      <c r="D16" s="61"/>
      <c r="E16" s="64"/>
      <c r="F16" s="64"/>
      <c r="G16" s="64"/>
      <c r="H16" s="64" t="s">
        <v>98</v>
      </c>
      <c r="I16" s="58" t="str">
        <f>_xlfn.CONCAT(C16,E16,G16)</f>
        <v>1. Inexistencia de control para verificacion de cuentas. 2 Sobrecarga de funciones. 3. Estrés laboral/ desconcentración</v>
      </c>
      <c r="J16" s="61" t="s">
        <v>167</v>
      </c>
      <c r="K16" s="61" t="s">
        <v>168</v>
      </c>
      <c r="L16" s="64" t="s">
        <v>40</v>
      </c>
      <c r="M16" s="55">
        <f>+IF(L16="Rara vez",1,IF(L16="Improbable",2,IF(L16="Posible",3,IF(L16="Probable",4,IF(L16="Casi seguro",5,"")))))</f>
        <v>4</v>
      </c>
      <c r="N16" s="64" t="s">
        <v>42</v>
      </c>
      <c r="O16" s="55">
        <f t="shared" ref="O16" si="0">+IF(N16="Insignificante",1,IF(N16="Menor",2,IF(N16="Moderado",3,IF(N16="Mayor",4,IF(N16="Catastrofico",5,"")))))</f>
        <v>4</v>
      </c>
      <c r="P16" s="55" t="str">
        <f t="shared" ref="P16" si="1">+IF(OR(AND(L16="Rara vez",N16="Insignificante"),AND(L16="Rara vez",N16="Menor"),AND(L16="Improbable",N16="Menor"),AND(L16="Posible",N16="Insignificante"),AND(L16="Improbable",N16="Insignificante")),"BAJA",IF(OR(AND(L16="Probable",N16="Insignificante"),AND(L16="Posible",N16="Menor"),AND(L16="Improbable",N16="Moderado"),AND(L16="Rara vez",N16="Moderado")),"MODERADA",IF(OR(AND(L16="Casi seguro",N16="Insignificante"),AND(L16="Casi seguro",N16="Menor"),AND(L16="Probable",N16="Menor"),AND(L16="Probable",N16="Moderado"),AND(L16="Posible",N16="Moderado"),AND(L16="Improbable",N16="Mayor"),AND(L16="Rara vez",N16="Mayor")),"ALTA",IF(OR(AND(L16="Casi seguro",N16="Moderado"),AND(L16="Casi seguro",N16="Mayor"),AND(L16="Probable",N16="Mayor"),AND(L16="Posible",N16="Mayor"),AND(L16="Casi seguro",N16="Catastrofico"),AND(L16="Probable",N16="Catastrofico"),AND(L16="Posible",N16="Catastrofico"),AND(L16="Impbable",N16="Catastrofico"),AND(L16="Rara vez",N16="Catastrofico")),"EXTREMA",""))))</f>
        <v>EXTREMA</v>
      </c>
      <c r="Q16" s="64"/>
      <c r="R16" s="64" t="s">
        <v>37</v>
      </c>
      <c r="S16" s="67" t="s">
        <v>169</v>
      </c>
      <c r="T16" s="55">
        <f>'Mapa de Controles'!Z16</f>
        <v>2</v>
      </c>
      <c r="U16" s="55" t="str">
        <f>+IF(T16=1,"Rara vez",IF(T16=2,"Improbable",IF(T16=3,"Posible",IF(T16=4,"Probable",IF(T16=5,"Casi seguro","")))))</f>
        <v>Improbable</v>
      </c>
      <c r="V16" s="55">
        <f>'Mapa de Controles'!AA16</f>
        <v>4</v>
      </c>
      <c r="W16" s="55" t="str">
        <f t="shared" ref="W16" si="2">+IF(V16=1,"Insignificante",IF(V16=2,"Menor",IF(V16=3,"Moderado",IF(V16=4,"Mayor",IF(V16=5,"Catastrofico","")))))</f>
        <v>Mayor</v>
      </c>
      <c r="X16" s="55" t="str">
        <f>+IF(OR(AND(U16="Rara vez",W16="Insignificante"),AND(U16="Rara vez",W16="Menor"),AND(U16="Improbable",W16="Menor"),AND(U16="Posible",W16="Insignificante"),AND(U16="Improbable",W16="Insignificante")),"BAJA",IF(OR(AND(U16="Probable",W16="Insignificante"),AND(U16="Posible",W16="Menor"),AND(U16="Improbable",W16="Moderado"),AND(U16="Rara vez",W16="Moderado")),"MODERADA",IF(OR(AND(U16="Casi seguro",W16="Insignificante"),AND(U16="Casi seguro",W16="Menor"),AND(U16="Probable",W16="Menor"),AND(U16="Probable",W16="Moderado"),AND(U16="Posible",W16="Moderado"),AND(U16="Improbable",W16="Mayor"),AND(U16="Rara vez",W16="Mayor")),"ALTA",IF(OR(AND(U16="Casi seguro",W16="Moderado"),AND(U16="Casi seguro",W16="Mayor"),AND(U16="Probable",W16="Mayor"),AND(U16="Posible",W16="Mayor"),AND(U16="Casi seguro",W16="Catastrofico"),AND(U16="Probable",W16="Catastrofico"),AND(U16="Posible",W16="Catastrofico"),AND(U16="Impbable",W16="Catastrofico"),AND(U16="Rara vez",W16="Catastrofico")),"EXTREMA",""))))</f>
        <v>ALTA</v>
      </c>
      <c r="Y16" s="58" t="str">
        <f t="shared" ref="Y16" si="3">IF(X16="BAJA","ASUMIR EL RIESGO",IF(X16="MODERADA","ASUMIR, REDUCIR EL RIESGO",IF(X16="ALTA","REDUCIR, EVITAR, COMPARTIR O TRANSFERIR EL RIESGO",IF(X16="EXTREMA","REDUCIR, EVITAR, COMPARTIR O TRANSFERIR EL RIESGO",""))))</f>
        <v>REDUCIR, EVITAR, COMPARTIR O TRANSFERIR EL RIESGO</v>
      </c>
      <c r="Z16" s="61" t="s">
        <v>171</v>
      </c>
      <c r="AA16" s="61" t="s">
        <v>207</v>
      </c>
      <c r="AB16" s="61" t="s">
        <v>172</v>
      </c>
      <c r="AC16" s="61" t="s">
        <v>173</v>
      </c>
    </row>
    <row r="17" spans="1:29" ht="33" customHeight="1" x14ac:dyDescent="0.25">
      <c r="A17" s="65"/>
      <c r="B17" s="65"/>
      <c r="C17" s="62"/>
      <c r="D17" s="62"/>
      <c r="E17" s="65"/>
      <c r="F17" s="65"/>
      <c r="G17" s="65"/>
      <c r="H17" s="65"/>
      <c r="I17" s="59"/>
      <c r="J17" s="62"/>
      <c r="K17" s="62"/>
      <c r="L17" s="65"/>
      <c r="M17" s="56"/>
      <c r="N17" s="65"/>
      <c r="O17" s="56"/>
      <c r="P17" s="56"/>
      <c r="Q17" s="65"/>
      <c r="R17" s="65"/>
      <c r="S17" s="67"/>
      <c r="T17" s="56"/>
      <c r="U17" s="56"/>
      <c r="V17" s="56"/>
      <c r="W17" s="56"/>
      <c r="X17" s="56"/>
      <c r="Y17" s="59"/>
      <c r="Z17" s="62"/>
      <c r="AA17" s="62"/>
      <c r="AB17" s="62"/>
      <c r="AC17" s="62"/>
    </row>
    <row r="18" spans="1:29" ht="46.5" customHeight="1" x14ac:dyDescent="0.25">
      <c r="A18" s="66"/>
      <c r="B18" s="66"/>
      <c r="C18" s="63"/>
      <c r="D18" s="63"/>
      <c r="E18" s="66"/>
      <c r="F18" s="66"/>
      <c r="G18" s="66"/>
      <c r="H18" s="66"/>
      <c r="I18" s="60"/>
      <c r="J18" s="63"/>
      <c r="K18" s="63"/>
      <c r="L18" s="66"/>
      <c r="M18" s="57"/>
      <c r="N18" s="66"/>
      <c r="O18" s="57"/>
      <c r="P18" s="57"/>
      <c r="Q18" s="66"/>
      <c r="R18" s="66"/>
      <c r="S18" s="5" t="s">
        <v>170</v>
      </c>
      <c r="T18" s="57"/>
      <c r="U18" s="57"/>
      <c r="V18" s="57"/>
      <c r="W18" s="57"/>
      <c r="X18" s="57"/>
      <c r="Y18" s="60"/>
      <c r="Z18" s="63"/>
      <c r="AA18" s="63"/>
      <c r="AB18" s="63"/>
      <c r="AC18" s="63"/>
    </row>
    <row r="19" spans="1:29" ht="72" x14ac:dyDescent="0.25">
      <c r="A19" s="64">
        <v>3</v>
      </c>
      <c r="B19" s="64" t="s">
        <v>47</v>
      </c>
      <c r="C19" s="61" t="s">
        <v>174</v>
      </c>
      <c r="D19" s="61" t="s">
        <v>107</v>
      </c>
      <c r="E19" s="64" t="s">
        <v>175</v>
      </c>
      <c r="F19" s="64"/>
      <c r="G19" s="64"/>
      <c r="H19" s="64" t="s">
        <v>98</v>
      </c>
      <c r="I19" s="58" t="str">
        <f>_xlfn.CONCAT(C19,E19,G19)</f>
        <v xml:space="preserve">1. Inexistencia de controles en el proceso financiero. 2. Desobediencia de los deberes como servidor publico. 3. Desovediencia de valores 4. Presiones sociales </v>
      </c>
      <c r="J19" s="61" t="s">
        <v>176</v>
      </c>
      <c r="K19" s="96" t="s">
        <v>168</v>
      </c>
      <c r="L19" s="64" t="s">
        <v>48</v>
      </c>
      <c r="M19" s="55">
        <f>+IF(L19="Rara vez",1,IF(L19="Improbable",2,IF(L19="Posible",3,IF(L19="Probable",4,IF(L19="Casi seguro",5,"")))))</f>
        <v>3</v>
      </c>
      <c r="N19" s="64" t="s">
        <v>46</v>
      </c>
      <c r="O19" s="55">
        <f>+IF(N19="Insignificante",1,IF(N19="Menor",2,IF(N19="Moderado",3,IF(N19="Mayor",4,IF(N19="Catastrofico",5,"")))))</f>
        <v>3</v>
      </c>
      <c r="P19" s="55" t="str">
        <f t="shared" ref="P19" si="4">+IF(OR(AND(L19="Rara vez",N19="Insignificante"),AND(L19="Rara vez",N19="Menor"),AND(L19="Improbable",N19="Menor"),AND(L19="Posible",N19="Insignificante"),AND(L19="Improbable",N19="Insignificante")),"BAJA",IF(OR(AND(L19="Probable",N19="Insignificante"),AND(L19="Posible",N19="Menor"),AND(L19="Improbable",N19="Moderado"),AND(L19="Rara vez",N19="Moderado")),"MODERADA",IF(OR(AND(L19="Casi seguro",N19="Insignificante"),AND(L19="Casi seguro",N19="Menor"),AND(L19="Probable",N19="Menor"),AND(L19="Probable",N19="Moderado"),AND(L19="Posible",N19="Moderado"),AND(L19="Improbable",N19="Mayor"),AND(L19="Rara vez",N19="Mayor")),"ALTA",IF(OR(AND(L19="Casi seguro",N19="Moderado"),AND(L19="Casi seguro",N19="Mayor"),AND(L19="Probable",N19="Mayor"),AND(L19="Posible",N19="Mayor"),AND(L19="Casi seguro",N19="Catastrofico"),AND(L19="Probable",N19="Catastrofico"),AND(L19="Posible",N19="Catastrofico"),AND(L19="Impbable",N19="Catastrofico"),AND(L19="Rara vez",N19="Catastrofico")),"EXTREMA",""))))</f>
        <v>ALTA</v>
      </c>
      <c r="Q19" s="64"/>
      <c r="R19" s="64" t="s">
        <v>37</v>
      </c>
      <c r="S19" s="5" t="s">
        <v>177</v>
      </c>
      <c r="T19" s="55">
        <f>'Mapa de Controles'!Z19</f>
        <v>1</v>
      </c>
      <c r="U19" s="55" t="str">
        <f>+IF(T19=1,"Rara vez",IF(T19=2,"Improbable",IF(T19=3,"Posible",IF(T19=4,"Probable",IF(T19=5,"Casi seguro","")))))</f>
        <v>Rara vez</v>
      </c>
      <c r="V19" s="55">
        <f>'Mapa de Controles'!AA19</f>
        <v>3</v>
      </c>
      <c r="W19" s="55" t="str">
        <f t="shared" ref="W19" si="5">+IF(V19=1,"Insignificante",IF(V19=2,"Menor",IF(V19=3,"Moderado",IF(V19=4,"Mayor",IF(V19=5,"Catastrofico","")))))</f>
        <v>Moderado</v>
      </c>
      <c r="X19" s="55" t="str">
        <f t="shared" ref="X19" si="6">+IF(OR(AND(U19="Rara vez",W19="Insignificante"),AND(U19="Rara vez",W19="Menor"),AND(U19="Improbable",W19="Menor"),AND(U19="Posible",W19="Insignificante"),AND(U19="Improbable",W19="Insignificante")),"BAJA",IF(OR(AND(U19="Probable",W19="Insignificante"),AND(U19="Posible",W19="Menor"),AND(U19="Improbable",W19="Moderado"),AND(U19="Rara vez",W19="Moderado")),"MODERADA",IF(OR(AND(U19="Casi seguro",W19="Insignificante"),AND(U19="Casi seguro",W19="Menor"),AND(U19="Probable",W19="Menor"),AND(U19="Probable",W19="Moderado"),AND(U19="Posible",W19="Moderado"),AND(U19="Improbable",W19="Mayor"),AND(U19="Rara vez",W19="Mayor")),"ALTA",IF(OR(AND(U19="Casi seguro",W19="Moderado"),AND(U19="Casi seguro",W19="Mayor"),AND(U19="Probable",W19="Mayor"),AND(U19="Posible",W19="Mayor"),AND(U19="Casi seguro",W19="Catastrofico"),AND(U19="Probable",W19="Catastrofico"),AND(U19="Posible",W19="Catastrofico"),AND(U19="Impbable",W19="Catastrofico"),AND(U19="Rara vez",W19="Catastrofico")),"EXTREMA",""))))</f>
        <v>MODERADA</v>
      </c>
      <c r="Y19" s="58" t="str">
        <f t="shared" ref="Y19" si="7">IF(X19="BAJA","ASUMIR EL RIESGO",IF(X19="MODERADA","ASUMIR, REDUCIR EL RIESGO",IF(X19="ALTA","REDUCIR, EVITAR, COMPARTIR O TRANSFERIR EL RIESGO",IF(X19="EXTREMA","REDUCIR, EVITAR, COMPARTIR O TRANSFERIR EL RIESGO",""))))</f>
        <v>ASUMIR, REDUCIR EL RIESGO</v>
      </c>
      <c r="Z19" s="61" t="s">
        <v>180</v>
      </c>
      <c r="AA19" s="61" t="s">
        <v>207</v>
      </c>
      <c r="AB19" s="61" t="s">
        <v>181</v>
      </c>
      <c r="AC19" s="61" t="s">
        <v>182</v>
      </c>
    </row>
    <row r="20" spans="1:29" ht="60" x14ac:dyDescent="0.25">
      <c r="A20" s="65"/>
      <c r="B20" s="65"/>
      <c r="C20" s="65"/>
      <c r="D20" s="62"/>
      <c r="E20" s="65"/>
      <c r="F20" s="65"/>
      <c r="G20" s="65"/>
      <c r="H20" s="65"/>
      <c r="I20" s="59"/>
      <c r="J20" s="65"/>
      <c r="K20" s="97"/>
      <c r="L20" s="65"/>
      <c r="M20" s="56"/>
      <c r="N20" s="65"/>
      <c r="O20" s="56"/>
      <c r="P20" s="56"/>
      <c r="Q20" s="65"/>
      <c r="R20" s="65"/>
      <c r="S20" s="5" t="s">
        <v>178</v>
      </c>
      <c r="T20" s="56"/>
      <c r="U20" s="56"/>
      <c r="V20" s="56"/>
      <c r="W20" s="56"/>
      <c r="X20" s="56"/>
      <c r="Y20" s="59"/>
      <c r="Z20" s="62"/>
      <c r="AA20" s="62"/>
      <c r="AB20" s="62"/>
      <c r="AC20" s="62"/>
    </row>
    <row r="21" spans="1:29" ht="72" x14ac:dyDescent="0.25">
      <c r="A21" s="66"/>
      <c r="B21" s="66"/>
      <c r="C21" s="66"/>
      <c r="D21" s="63"/>
      <c r="E21" s="66"/>
      <c r="F21" s="66"/>
      <c r="G21" s="66"/>
      <c r="H21" s="66"/>
      <c r="I21" s="60"/>
      <c r="J21" s="66"/>
      <c r="K21" s="98"/>
      <c r="L21" s="66"/>
      <c r="M21" s="57"/>
      <c r="N21" s="66"/>
      <c r="O21" s="57"/>
      <c r="P21" s="57"/>
      <c r="Q21" s="66"/>
      <c r="R21" s="66"/>
      <c r="S21" s="5" t="s">
        <v>179</v>
      </c>
      <c r="T21" s="57"/>
      <c r="U21" s="57"/>
      <c r="V21" s="57"/>
      <c r="W21" s="57"/>
      <c r="X21" s="57"/>
      <c r="Y21" s="60"/>
      <c r="Z21" s="63"/>
      <c r="AA21" s="63"/>
      <c r="AB21" s="63"/>
      <c r="AC21" s="63"/>
    </row>
    <row r="22" spans="1:29" ht="96" x14ac:dyDescent="0.25">
      <c r="A22" s="64">
        <v>4</v>
      </c>
      <c r="B22" s="64" t="s">
        <v>47</v>
      </c>
      <c r="C22" s="61" t="s">
        <v>183</v>
      </c>
      <c r="D22" s="64"/>
      <c r="E22" s="64"/>
      <c r="F22" s="64"/>
      <c r="G22" s="64"/>
      <c r="H22" s="64" t="s">
        <v>98</v>
      </c>
      <c r="I22" s="58" t="str">
        <f t="shared" ref="I22" si="8">_xlfn.CONCAT(C22,E22,G22)</f>
        <v xml:space="preserve">1. Procesos no documentados. 2. Inexistencia de controles en el proceso financiero. 3. Desobediencia de los deberes como servidor publico. 4. Desobediencia de valores </v>
      </c>
      <c r="J22" s="61" t="s">
        <v>184</v>
      </c>
      <c r="K22" s="96" t="s">
        <v>185</v>
      </c>
      <c r="L22" s="64" t="s">
        <v>48</v>
      </c>
      <c r="M22" s="55">
        <f>+IF(L22="Rara vez",1,IF(L22="Improbable",2,IF(L22="Posible",3,IF(L22="Probable",4,IF(L22="Casi seguro",5,"")))))</f>
        <v>3</v>
      </c>
      <c r="N22" s="64" t="s">
        <v>42</v>
      </c>
      <c r="O22" s="55">
        <f t="shared" ref="O22" si="9">+IF(N22="Insignificante",1,IF(N22="Menor",2,IF(N22="Moderado",3,IF(N22="Mayor",4,IF(N22="Catastrofico",5,"")))))</f>
        <v>4</v>
      </c>
      <c r="P22" s="55" t="str">
        <f t="shared" ref="P22" si="10">+IF(OR(AND(L22="Rara vez",N22="Insignificante"),AND(L22="Rara vez",N22="Menor"),AND(L22="Improbable",N22="Menor"),AND(L22="Posible",N22="Insignificante"),AND(L22="Improbable",N22="Insignificante")),"BAJA",IF(OR(AND(L22="Probable",N22="Insignificante"),AND(L22="Posible",N22="Menor"),AND(L22="Improbable",N22="Moderado"),AND(L22="Rara vez",N22="Moderado")),"MODERADA",IF(OR(AND(L22="Casi seguro",N22="Insignificante"),AND(L22="Casi seguro",N22="Menor"),AND(L22="Probable",N22="Menor"),AND(L22="Probable",N22="Moderado"),AND(L22="Posible",N22="Moderado"),AND(L22="Improbable",N22="Mayor"),AND(L22="Rara vez",N22="Mayor")),"ALTA",IF(OR(AND(L22="Casi seguro",N22="Moderado"),AND(L22="Casi seguro",N22="Mayor"),AND(L22="Probable",N22="Mayor"),AND(L22="Posible",N22="Mayor"),AND(L22="Casi seguro",N22="Catastrofico"),AND(L22="Probable",N22="Catastrofico"),AND(L22="Posible",N22="Catastrofico"),AND(L22="Impbable",N22="Catastrofico"),AND(L22="Rara vez",N22="Catastrofico")),"EXTREMA",""))))</f>
        <v>EXTREMA</v>
      </c>
      <c r="Q22" s="64"/>
      <c r="R22" s="64" t="s">
        <v>37</v>
      </c>
      <c r="S22" s="5" t="s">
        <v>186</v>
      </c>
      <c r="T22" s="55">
        <f>'Mapa de Controles'!Z22</f>
        <v>1</v>
      </c>
      <c r="U22" s="55" t="str">
        <f>+IF(T22=1,"Rara vez",IF(T22=2,"Improbable",IF(T22=3,"Posible",IF(T22=4,"Probable",IF(T22=5,"Casi seguro","")))))</f>
        <v>Rara vez</v>
      </c>
      <c r="V22" s="55">
        <f>'Mapa de Controles'!AA22</f>
        <v>4</v>
      </c>
      <c r="W22" s="55" t="str">
        <f t="shared" ref="W22" si="11">+IF(V22=1,"Insignificante",IF(V22=2,"Menor",IF(V22=3,"Moderado",IF(V22=4,"Mayor",IF(V22=5,"Catastrofico","")))))</f>
        <v>Mayor</v>
      </c>
      <c r="X22" s="55" t="str">
        <f t="shared" ref="X22" si="12">+IF(OR(AND(U22="Rara vez",W22="Insignificante"),AND(U22="Rara vez",W22="Menor"),AND(U22="Improbable",W22="Menor"),AND(U22="Posible",W22="Insignificante"),AND(U22="Improbable",W22="Insignificante")),"BAJA",IF(OR(AND(U22="Probable",W22="Insignificante"),AND(U22="Posible",W22="Menor"),AND(U22="Improbable",W22="Moderado"),AND(U22="Rara vez",W22="Moderado")),"MODERADA",IF(OR(AND(U22="Casi seguro",W22="Insignificante"),AND(U22="Casi seguro",W22="Menor"),AND(U22="Probable",W22="Menor"),AND(U22="Probable",W22="Moderado"),AND(U22="Posible",W22="Moderado"),AND(U22="Improbable",W22="Mayor"),AND(U22="Rara vez",W22="Mayor")),"ALTA",IF(OR(AND(U22="Casi seguro",W22="Moderado"),AND(U22="Casi seguro",W22="Mayor"),AND(U22="Probable",W22="Mayor"),AND(U22="Posible",W22="Mayor"),AND(U22="Casi seguro",W22="Catastrofico"),AND(U22="Probable",W22="Catastrofico"),AND(U22="Posible",W22="Catastrofico"),AND(U22="Impbable",W22="Catastrofico"),AND(U22="Rara vez",W22="Catastrofico")),"EXTREMA",""))))</f>
        <v>ALTA</v>
      </c>
      <c r="Y22" s="58" t="str">
        <f t="shared" ref="Y22" si="13">IF(X22="BAJA","ASUMIR EL RIESGO",IF(X22="MODERADA","ASUMIR, REDUCIR EL RIESGO",IF(X22="ALTA","REDUCIR, EVITAR, COMPARTIR O TRANSFERIR EL RIESGO",IF(X22="EXTREMA","REDUCIR, EVITAR, COMPARTIR O TRANSFERIR EL RIESGO",""))))</f>
        <v>REDUCIR, EVITAR, COMPARTIR O TRANSFERIR EL RIESGO</v>
      </c>
      <c r="Z22" s="61" t="s">
        <v>189</v>
      </c>
      <c r="AA22" s="61" t="s">
        <v>190</v>
      </c>
      <c r="AB22" s="61" t="s">
        <v>191</v>
      </c>
      <c r="AC22" s="61" t="s">
        <v>192</v>
      </c>
    </row>
    <row r="23" spans="1:29" ht="60" x14ac:dyDescent="0.25">
      <c r="A23" s="65"/>
      <c r="B23" s="65"/>
      <c r="C23" s="65"/>
      <c r="D23" s="65"/>
      <c r="E23" s="65"/>
      <c r="F23" s="65"/>
      <c r="G23" s="65"/>
      <c r="H23" s="65"/>
      <c r="I23" s="59"/>
      <c r="J23" s="62"/>
      <c r="K23" s="97"/>
      <c r="L23" s="65"/>
      <c r="M23" s="56"/>
      <c r="N23" s="65"/>
      <c r="O23" s="56"/>
      <c r="P23" s="56"/>
      <c r="Q23" s="65"/>
      <c r="R23" s="65"/>
      <c r="S23" s="5" t="s">
        <v>187</v>
      </c>
      <c r="T23" s="56"/>
      <c r="U23" s="56"/>
      <c r="V23" s="56"/>
      <c r="W23" s="56"/>
      <c r="X23" s="56"/>
      <c r="Y23" s="59"/>
      <c r="Z23" s="62"/>
      <c r="AA23" s="62"/>
      <c r="AB23" s="62"/>
      <c r="AC23" s="62"/>
    </row>
    <row r="24" spans="1:29" ht="84" x14ac:dyDescent="0.25">
      <c r="A24" s="66"/>
      <c r="B24" s="66"/>
      <c r="C24" s="66"/>
      <c r="D24" s="66"/>
      <c r="E24" s="66"/>
      <c r="F24" s="66"/>
      <c r="G24" s="66"/>
      <c r="H24" s="66"/>
      <c r="I24" s="60"/>
      <c r="J24" s="63"/>
      <c r="K24" s="98"/>
      <c r="L24" s="66"/>
      <c r="M24" s="57"/>
      <c r="N24" s="66"/>
      <c r="O24" s="57"/>
      <c r="P24" s="57"/>
      <c r="Q24" s="66"/>
      <c r="R24" s="66"/>
      <c r="S24" s="5" t="s">
        <v>188</v>
      </c>
      <c r="T24" s="57"/>
      <c r="U24" s="57"/>
      <c r="V24" s="57"/>
      <c r="W24" s="57"/>
      <c r="X24" s="57"/>
      <c r="Y24" s="60"/>
      <c r="Z24" s="63"/>
      <c r="AA24" s="63"/>
      <c r="AB24" s="63"/>
      <c r="AC24" s="63"/>
    </row>
    <row r="25" spans="1:29" ht="51" customHeight="1" x14ac:dyDescent="0.25">
      <c r="A25" s="64">
        <v>5</v>
      </c>
      <c r="B25" s="64" t="s">
        <v>47</v>
      </c>
      <c r="C25" s="61" t="s">
        <v>193</v>
      </c>
      <c r="D25" s="61" t="s">
        <v>107</v>
      </c>
      <c r="E25" s="61" t="s">
        <v>194</v>
      </c>
      <c r="F25" s="61"/>
      <c r="G25" s="61"/>
      <c r="H25" s="64" t="s">
        <v>98</v>
      </c>
      <c r="I25" s="58" t="str">
        <f t="shared" ref="I25" si="14">_xlfn.CONCAT(C25,E25,G25)</f>
        <v xml:space="preserve">1. Falta de controles en los procesos. 2. Diseños mal diseñados3. Presiones sociales . 4. Desobediencia de valores </v>
      </c>
      <c r="J25" s="61" t="s">
        <v>195</v>
      </c>
      <c r="K25" s="96" t="s">
        <v>185</v>
      </c>
      <c r="L25" s="64" t="s">
        <v>40</v>
      </c>
      <c r="M25" s="55">
        <f>+IF(L25="Rara vez",1,IF(L25="Improbable",2,IF(L25="Posible",3,IF(L25="Probable",4,IF(L25="Casi seguro",5,"")))))</f>
        <v>4</v>
      </c>
      <c r="N25" s="64" t="s">
        <v>46</v>
      </c>
      <c r="O25" s="55">
        <f t="shared" ref="O25:O28" si="15">+IF(N25="Insignificante",1,IF(N25="Menor",2,IF(N25="Moderado",3,IF(N25="Mayor",4,IF(N25="Catastrofico",5,"")))))</f>
        <v>3</v>
      </c>
      <c r="P25" s="55" t="str">
        <f t="shared" ref="P25" si="16">+IF(OR(AND(L25="Rara vez",N25="Insignificante"),AND(L25="Rara vez",N25="Menor"),AND(L25="Improbable",N25="Menor"),AND(L25="Posible",N25="Insignificante"),AND(L25="Improbable",N25="Insignificante")),"BAJA",IF(OR(AND(L25="Probable",N25="Insignificante"),AND(L25="Posible",N25="Menor"),AND(L25="Improbable",N25="Moderado"),AND(L25="Rara vez",N25="Moderado")),"MODERADA",IF(OR(AND(L25="Casi seguro",N25="Insignificante"),AND(L25="Casi seguro",N25="Menor"),AND(L25="Probable",N25="Menor"),AND(L25="Probable",N25="Moderado"),AND(L25="Posible",N25="Moderado"),AND(L25="Improbable",N25="Mayor"),AND(L25="Rara vez",N25="Mayor")),"ALTA",IF(OR(AND(L25="Casi seguro",N25="Moderado"),AND(L25="Casi seguro",N25="Mayor"),AND(L25="Probable",N25="Mayor"),AND(L25="Posible",N25="Mayor"),AND(L25="Casi seguro",N25="Catastrofico"),AND(L25="Probable",N25="Catastrofico"),AND(L25="Posible",N25="Catastrofico"),AND(L25="Impbable",N25="Catastrofico"),AND(L25="Rara vez",N25="Catastrofico")),"EXTREMA",""))))</f>
        <v>ALTA</v>
      </c>
      <c r="Q25" s="64"/>
      <c r="R25" s="64" t="s">
        <v>37</v>
      </c>
      <c r="S25" s="67" t="s">
        <v>196</v>
      </c>
      <c r="T25" s="55">
        <f>'Mapa de Controles'!Z25</f>
        <v>2</v>
      </c>
      <c r="U25" s="55" t="str">
        <f>+IF(T25=1,"Rara vez",IF(T25=2,"Improbable",IF(T25=3,"Posible",IF(T25=4,"Probable",IF(T25=5,"Casi seguro","")))))</f>
        <v>Improbable</v>
      </c>
      <c r="V25" s="55">
        <f>'Mapa de Controles'!AA25</f>
        <v>3</v>
      </c>
      <c r="W25" s="55" t="str">
        <f t="shared" ref="W25" si="17">+IF(V25=1,"Insignificante",IF(V25=2,"Menor",IF(V25=3,"Moderado",IF(V25=4,"Mayor",IF(V25=5,"Catastrofico","")))))</f>
        <v>Moderado</v>
      </c>
      <c r="X25" s="55" t="str">
        <f t="shared" ref="X25" si="18">+IF(OR(AND(U25="Rara vez",W25="Insignificante"),AND(U25="Rara vez",W25="Menor"),AND(U25="Improbable",W25="Menor"),AND(U25="Posible",W25="Insignificante"),AND(U25="Improbable",W25="Insignificante")),"BAJA",IF(OR(AND(U25="Probable",W25="Insignificante"),AND(U25="Posible",W25="Menor"),AND(U25="Improbable",W25="Moderado"),AND(U25="Rara vez",W25="Moderado")),"MODERADA",IF(OR(AND(U25="Casi seguro",W25="Insignificante"),AND(U25="Casi seguro",W25="Menor"),AND(U25="Probable",W25="Menor"),AND(U25="Probable",W25="Moderado"),AND(U25="Posible",W25="Moderado"),AND(U25="Improbable",W25="Mayor"),AND(U25="Rara vez",W25="Mayor")),"ALTA",IF(OR(AND(U25="Casi seguro",W25="Moderado"),AND(U25="Casi seguro",W25="Mayor"),AND(U25="Probable",W25="Mayor"),AND(U25="Posible",W25="Mayor"),AND(U25="Casi seguro",W25="Catastrofico"),AND(U25="Probable",W25="Catastrofico"),AND(U25="Posible",W25="Catastrofico"),AND(U25="Impbable",W25="Catastrofico"),AND(U25="Rara vez",W25="Catastrofico")),"EXTREMA",""))))</f>
        <v>MODERADA</v>
      </c>
      <c r="Y25" s="58" t="str">
        <f t="shared" ref="Y25" si="19">IF(X25="BAJA","ASUMIR EL RIESGO",IF(X25="MODERADA","ASUMIR, REDUCIR EL RIESGO",IF(X25="ALTA","REDUCIR, EVITAR, COMPARTIR O TRANSFERIR EL RIESGO",IF(X25="EXTREMA","REDUCIR, EVITAR, COMPARTIR O TRANSFERIR EL RIESGO",""))))</f>
        <v>ASUMIR, REDUCIR EL RIESGO</v>
      </c>
      <c r="Z25" s="61" t="s">
        <v>197</v>
      </c>
      <c r="AA25" s="61" t="s">
        <v>198</v>
      </c>
      <c r="AB25" s="61" t="s">
        <v>191</v>
      </c>
      <c r="AC25" s="61" t="s">
        <v>192</v>
      </c>
    </row>
    <row r="26" spans="1:29" ht="46.5" customHeight="1" x14ac:dyDescent="0.25">
      <c r="A26" s="65"/>
      <c r="B26" s="65"/>
      <c r="C26" s="65"/>
      <c r="D26" s="62"/>
      <c r="E26" s="62"/>
      <c r="F26" s="62"/>
      <c r="G26" s="62"/>
      <c r="H26" s="65"/>
      <c r="I26" s="59"/>
      <c r="J26" s="62"/>
      <c r="K26" s="97"/>
      <c r="L26" s="65"/>
      <c r="M26" s="56"/>
      <c r="N26" s="65"/>
      <c r="O26" s="56"/>
      <c r="P26" s="56"/>
      <c r="Q26" s="65"/>
      <c r="R26" s="65"/>
      <c r="S26" s="67"/>
      <c r="T26" s="56"/>
      <c r="U26" s="56"/>
      <c r="V26" s="56"/>
      <c r="W26" s="56"/>
      <c r="X26" s="56"/>
      <c r="Y26" s="59"/>
      <c r="Z26" s="62"/>
      <c r="AA26" s="62"/>
      <c r="AB26" s="62"/>
      <c r="AC26" s="62"/>
    </row>
    <row r="27" spans="1:29" ht="24" customHeight="1" x14ac:dyDescent="0.25">
      <c r="A27" s="66"/>
      <c r="B27" s="66"/>
      <c r="C27" s="66"/>
      <c r="D27" s="63"/>
      <c r="E27" s="63"/>
      <c r="F27" s="63"/>
      <c r="G27" s="63"/>
      <c r="H27" s="66"/>
      <c r="I27" s="60"/>
      <c r="J27" s="63"/>
      <c r="K27" s="98"/>
      <c r="L27" s="66"/>
      <c r="M27" s="57"/>
      <c r="N27" s="66"/>
      <c r="O27" s="57"/>
      <c r="P27" s="57"/>
      <c r="Q27" s="66"/>
      <c r="R27" s="66"/>
      <c r="S27" s="67"/>
      <c r="T27" s="57"/>
      <c r="U27" s="57"/>
      <c r="V27" s="57"/>
      <c r="W27" s="57"/>
      <c r="X27" s="57"/>
      <c r="Y27" s="60"/>
      <c r="Z27" s="63"/>
      <c r="AA27" s="63"/>
      <c r="AB27" s="63"/>
      <c r="AC27" s="63"/>
    </row>
    <row r="28" spans="1:29" ht="39.75" customHeight="1" x14ac:dyDescent="0.25">
      <c r="A28" s="64">
        <v>6</v>
      </c>
      <c r="B28" s="64" t="s">
        <v>44</v>
      </c>
      <c r="C28" s="61" t="s">
        <v>199</v>
      </c>
      <c r="D28" s="61" t="s">
        <v>107</v>
      </c>
      <c r="E28" s="61" t="s">
        <v>151</v>
      </c>
      <c r="F28" s="64"/>
      <c r="G28" s="64"/>
      <c r="H28" s="64" t="s">
        <v>98</v>
      </c>
      <c r="I28" s="58" t="str">
        <f t="shared" ref="I28" si="20">_xlfn.CONCAT(C28,E28,G28)</f>
        <v xml:space="preserve">1. Desobediencia de los deberes como servidor publico. 2. Desobediencia de valores 3. Presiones sociales </v>
      </c>
      <c r="J28" s="61" t="s">
        <v>201</v>
      </c>
      <c r="K28" s="96" t="s">
        <v>202</v>
      </c>
      <c r="L28" s="64" t="s">
        <v>40</v>
      </c>
      <c r="M28" s="55">
        <f>+IF(L28="Rara vez",1,IF(L28="Improbable",2,IF(L28="Posible",3,IF(L28="Probable",4,IF(L28="Casi seguro",5,"")))))</f>
        <v>4</v>
      </c>
      <c r="N28" s="64" t="s">
        <v>46</v>
      </c>
      <c r="O28" s="55">
        <f t="shared" si="15"/>
        <v>3</v>
      </c>
      <c r="P28" s="55" t="str">
        <f t="shared" ref="P28" si="21">+IF(OR(AND(L28="Rara vez",N28="Insignificante"),AND(L28="Rara vez",N28="Menor"),AND(L28="Improbable",N28="Menor"),AND(L28="Posible",N28="Insignificante"),AND(L28="Improbable",N28="Insignificante")),"BAJA",IF(OR(AND(L28="Probable",N28="Insignificante"),AND(L28="Posible",N28="Menor"),AND(L28="Improbable",N28="Moderado"),AND(L28="Rara vez",N28="Moderado")),"MODERADA",IF(OR(AND(L28="Casi seguro",N28="Insignificante"),AND(L28="Casi seguro",N28="Menor"),AND(L28="Probable",N28="Menor"),AND(L28="Probable",N28="Moderado"),AND(L28="Posible",N28="Moderado"),AND(L28="Improbable",N28="Mayor"),AND(L28="Rara vez",N28="Mayor")),"ALTA",IF(OR(AND(L28="Casi seguro",N28="Moderado"),AND(L28="Casi seguro",N28="Mayor"),AND(L28="Probable",N28="Mayor"),AND(L28="Posible",N28="Mayor"),AND(L28="Casi seguro",N28="Catastrofico"),AND(L28="Probable",N28="Catastrofico"),AND(L28="Posible",N28="Catastrofico"),AND(L28="Impbable",N28="Catastrofico"),AND(L28="Rara vez",N28="Catastrofico")),"EXTREMA",""))))</f>
        <v>ALTA</v>
      </c>
      <c r="Q28" s="64"/>
      <c r="R28" s="64" t="s">
        <v>37</v>
      </c>
      <c r="S28" s="67" t="s">
        <v>200</v>
      </c>
      <c r="T28" s="55">
        <f>'Mapa de Controles'!Z28</f>
        <v>2</v>
      </c>
      <c r="U28" s="55" t="str">
        <f>+IF(T28=1,"Rara vez",IF(T28=2,"Improbable",IF(T28=3,"Posible",IF(T28=4,"Probable",IF(T28=5,"Casi seguro","")))))</f>
        <v>Improbable</v>
      </c>
      <c r="V28" s="55">
        <f>'Mapa de Controles'!AA28</f>
        <v>3</v>
      </c>
      <c r="W28" s="55" t="str">
        <f t="shared" ref="W28" si="22">+IF(V28=1,"Insignificante",IF(V28=2,"Menor",IF(V28=3,"Moderado",IF(V28=4,"Mayor",IF(V28=5,"Catastrofico","")))))</f>
        <v>Moderado</v>
      </c>
      <c r="X28" s="55" t="str">
        <f t="shared" ref="X28" si="23">+IF(OR(AND(U28="Rara vez",W28="Insignificante"),AND(U28="Rara vez",W28="Menor"),AND(U28="Improbable",W28="Menor"),AND(U28="Posible",W28="Insignificante"),AND(U28="Improbable",W28="Insignificante")),"BAJA",IF(OR(AND(U28="Probable",W28="Insignificante"),AND(U28="Posible",W28="Menor"),AND(U28="Improbable",W28="Moderado"),AND(U28="Rara vez",W28="Moderado")),"MODERADA",IF(OR(AND(U28="Casi seguro",W28="Insignificante"),AND(U28="Casi seguro",W28="Menor"),AND(U28="Probable",W28="Menor"),AND(U28="Probable",W28="Moderado"),AND(U28="Posible",W28="Moderado"),AND(U28="Improbable",W28="Mayor"),AND(U28="Rara vez",W28="Mayor")),"ALTA",IF(OR(AND(U28="Casi seguro",W28="Moderado"),AND(U28="Casi seguro",W28="Mayor"),AND(U28="Probable",W28="Mayor"),AND(U28="Posible",W28="Mayor"),AND(U28="Casi seguro",W28="Catastrofico"),AND(U28="Probable",W28="Catastrofico"),AND(U28="Posible",W28="Catastrofico"),AND(U28="Impbable",W28="Catastrofico"),AND(U28="Rara vez",W28="Catastrofico")),"EXTREMA",""))))</f>
        <v>MODERADA</v>
      </c>
      <c r="Y28" s="58" t="str">
        <f t="shared" ref="Y28" si="24">IF(X28="BAJA","ASUMIR EL RIESGO",IF(X28="MODERADA","ASUMIR, REDUCIR EL RIESGO",IF(X28="ALTA","REDUCIR, EVITAR, COMPARTIR O TRANSFERIR EL RIESGO",IF(X28="EXTREMA","REDUCIR, EVITAR, COMPARTIR O TRANSFERIR EL RIESGO",""))))</f>
        <v>ASUMIR, REDUCIR EL RIESGO</v>
      </c>
      <c r="Z28" s="61" t="s">
        <v>203</v>
      </c>
      <c r="AA28" s="61" t="s">
        <v>204</v>
      </c>
      <c r="AB28" s="61" t="s">
        <v>205</v>
      </c>
      <c r="AC28" s="61" t="s">
        <v>206</v>
      </c>
    </row>
    <row r="29" spans="1:29" ht="29.25" customHeight="1" x14ac:dyDescent="0.25">
      <c r="A29" s="65"/>
      <c r="B29" s="65"/>
      <c r="C29" s="65"/>
      <c r="D29" s="62"/>
      <c r="E29" s="62"/>
      <c r="F29" s="65"/>
      <c r="G29" s="65"/>
      <c r="H29" s="65"/>
      <c r="I29" s="59"/>
      <c r="J29" s="62"/>
      <c r="K29" s="97"/>
      <c r="L29" s="65"/>
      <c r="M29" s="56"/>
      <c r="N29" s="65"/>
      <c r="O29" s="56"/>
      <c r="P29" s="56"/>
      <c r="Q29" s="65"/>
      <c r="R29" s="65"/>
      <c r="S29" s="67"/>
      <c r="T29" s="56"/>
      <c r="U29" s="56"/>
      <c r="V29" s="56"/>
      <c r="W29" s="56"/>
      <c r="X29" s="56"/>
      <c r="Y29" s="59"/>
      <c r="Z29" s="62"/>
      <c r="AA29" s="62"/>
      <c r="AB29" s="62"/>
      <c r="AC29" s="62"/>
    </row>
    <row r="30" spans="1:29" ht="43.5" customHeight="1" x14ac:dyDescent="0.25">
      <c r="A30" s="66"/>
      <c r="B30" s="66"/>
      <c r="C30" s="66"/>
      <c r="D30" s="63"/>
      <c r="E30" s="63"/>
      <c r="F30" s="66"/>
      <c r="G30" s="66"/>
      <c r="H30" s="66"/>
      <c r="I30" s="60"/>
      <c r="J30" s="63"/>
      <c r="K30" s="98"/>
      <c r="L30" s="66"/>
      <c r="M30" s="57"/>
      <c r="N30" s="66"/>
      <c r="O30" s="57"/>
      <c r="P30" s="57"/>
      <c r="Q30" s="66"/>
      <c r="R30" s="66"/>
      <c r="S30" s="67"/>
      <c r="T30" s="57"/>
      <c r="U30" s="57"/>
      <c r="V30" s="57"/>
      <c r="W30" s="57"/>
      <c r="X30" s="57"/>
      <c r="Y30" s="60"/>
      <c r="Z30" s="63"/>
      <c r="AA30" s="63"/>
      <c r="AB30" s="63"/>
      <c r="AC30" s="63"/>
    </row>
  </sheetData>
  <mergeCells count="208">
    <mergeCell ref="AC28:AC30"/>
    <mergeCell ref="T28:T30"/>
    <mergeCell ref="J28:J30"/>
    <mergeCell ref="K28:K30"/>
    <mergeCell ref="L28:L30"/>
    <mergeCell ref="M28:M30"/>
    <mergeCell ref="N28:N30"/>
    <mergeCell ref="O28:O30"/>
    <mergeCell ref="P28:P30"/>
    <mergeCell ref="Q28:Q30"/>
    <mergeCell ref="Z28:Z30"/>
    <mergeCell ref="AA28:AA30"/>
    <mergeCell ref="A28:A30"/>
    <mergeCell ref="B28:B30"/>
    <mergeCell ref="C28:C30"/>
    <mergeCell ref="D28:D30"/>
    <mergeCell ref="E28:E30"/>
    <mergeCell ref="F28:F30"/>
    <mergeCell ref="G28:G30"/>
    <mergeCell ref="H28:H30"/>
    <mergeCell ref="I28:I30"/>
    <mergeCell ref="Q25:Q27"/>
    <mergeCell ref="T25:T27"/>
    <mergeCell ref="U25:U27"/>
    <mergeCell ref="V25:V27"/>
    <mergeCell ref="W25:W27"/>
    <mergeCell ref="X25:X27"/>
    <mergeCell ref="Y25:Y27"/>
    <mergeCell ref="AC25:AC27"/>
    <mergeCell ref="R25:R27"/>
    <mergeCell ref="S25:S27"/>
    <mergeCell ref="Z25:Z27"/>
    <mergeCell ref="AA25:AA27"/>
    <mergeCell ref="AB25:AB27"/>
    <mergeCell ref="J22:J24"/>
    <mergeCell ref="A25:A27"/>
    <mergeCell ref="B25:B27"/>
    <mergeCell ref="C25:C27"/>
    <mergeCell ref="D25:D27"/>
    <mergeCell ref="E25:E27"/>
    <mergeCell ref="F25:F27"/>
    <mergeCell ref="G25:G27"/>
    <mergeCell ref="H25:H27"/>
    <mergeCell ref="I25:I27"/>
    <mergeCell ref="A22:A24"/>
    <mergeCell ref="B22:B24"/>
    <mergeCell ref="C22:C24"/>
    <mergeCell ref="D22:D24"/>
    <mergeCell ref="E22:E24"/>
    <mergeCell ref="F22:F24"/>
    <mergeCell ref="G22:G24"/>
    <mergeCell ref="H22:H24"/>
    <mergeCell ref="I22:I24"/>
    <mergeCell ref="AB11:AB12"/>
    <mergeCell ref="AC11:AC12"/>
    <mergeCell ref="Z10:AC10"/>
    <mergeCell ref="Q10:Y10"/>
    <mergeCell ref="T11:W11"/>
    <mergeCell ref="J25:J27"/>
    <mergeCell ref="K25:K27"/>
    <mergeCell ref="L25:L27"/>
    <mergeCell ref="M25:M27"/>
    <mergeCell ref="N25:N27"/>
    <mergeCell ref="O25:O27"/>
    <mergeCell ref="P25:P27"/>
    <mergeCell ref="U22:U24"/>
    <mergeCell ref="W13:W15"/>
    <mergeCell ref="W16:W18"/>
    <mergeCell ref="W19:W21"/>
    <mergeCell ref="W22:W24"/>
    <mergeCell ref="V16:V18"/>
    <mergeCell ref="V19:V21"/>
    <mergeCell ref="J16:J18"/>
    <mergeCell ref="J19:J21"/>
    <mergeCell ref="K19:K21"/>
    <mergeCell ref="L19:L21"/>
    <mergeCell ref="M19:M21"/>
    <mergeCell ref="L10:P10"/>
    <mergeCell ref="Q12:R12"/>
    <mergeCell ref="Q11:S11"/>
    <mergeCell ref="A10:A12"/>
    <mergeCell ref="B10:G10"/>
    <mergeCell ref="B11:G11"/>
    <mergeCell ref="L12:M12"/>
    <mergeCell ref="N12:O12"/>
    <mergeCell ref="H10:K11"/>
    <mergeCell ref="O16:O18"/>
    <mergeCell ref="T16:T18"/>
    <mergeCell ref="P16:P18"/>
    <mergeCell ref="Q16:Q18"/>
    <mergeCell ref="X16:X18"/>
    <mergeCell ref="U19:U21"/>
    <mergeCell ref="L11:O11"/>
    <mergeCell ref="I16:I18"/>
    <mergeCell ref="T12:U12"/>
    <mergeCell ref="V12:W12"/>
    <mergeCell ref="X11:X12"/>
    <mergeCell ref="J13:J15"/>
    <mergeCell ref="K13:K15"/>
    <mergeCell ref="L13:L15"/>
    <mergeCell ref="M13:M15"/>
    <mergeCell ref="N13:N15"/>
    <mergeCell ref="O13:O15"/>
    <mergeCell ref="K16:K18"/>
    <mergeCell ref="L16:L18"/>
    <mergeCell ref="M16:M18"/>
    <mergeCell ref="N16:N18"/>
    <mergeCell ref="X19:X21"/>
    <mergeCell ref="R16:R18"/>
    <mergeCell ref="S16:S17"/>
    <mergeCell ref="Y11:Y12"/>
    <mergeCell ref="Z11:Z12"/>
    <mergeCell ref="AA11:AA12"/>
    <mergeCell ref="P13:P15"/>
    <mergeCell ref="Q13:Q15"/>
    <mergeCell ref="T13:T15"/>
    <mergeCell ref="V13:V15"/>
    <mergeCell ref="X13:X15"/>
    <mergeCell ref="U13:U15"/>
    <mergeCell ref="P11:P12"/>
    <mergeCell ref="Y13:Y15"/>
    <mergeCell ref="Z14:Z15"/>
    <mergeCell ref="AA14:AA15"/>
    <mergeCell ref="A13:A15"/>
    <mergeCell ref="B13:B15"/>
    <mergeCell ref="C13:C15"/>
    <mergeCell ref="D13:D15"/>
    <mergeCell ref="E13:E15"/>
    <mergeCell ref="F13:F15"/>
    <mergeCell ref="G13:G15"/>
    <mergeCell ref="H13:H15"/>
    <mergeCell ref="I13:I15"/>
    <mergeCell ref="A16:A18"/>
    <mergeCell ref="B19:B21"/>
    <mergeCell ref="C19:C21"/>
    <mergeCell ref="D19:D21"/>
    <mergeCell ref="E19:E21"/>
    <mergeCell ref="F19:F21"/>
    <mergeCell ref="G19:G21"/>
    <mergeCell ref="H19:H21"/>
    <mergeCell ref="I19:I21"/>
    <mergeCell ref="D16:D18"/>
    <mergeCell ref="E16:E18"/>
    <mergeCell ref="F16:F18"/>
    <mergeCell ref="G16:G18"/>
    <mergeCell ref="H16:H18"/>
    <mergeCell ref="A19:A21"/>
    <mergeCell ref="B16:B18"/>
    <mergeCell ref="C16:C18"/>
    <mergeCell ref="K22:K24"/>
    <mergeCell ref="L22:L24"/>
    <mergeCell ref="M22:M24"/>
    <mergeCell ref="N22:N24"/>
    <mergeCell ref="V22:V24"/>
    <mergeCell ref="T19:T21"/>
    <mergeCell ref="T22:T24"/>
    <mergeCell ref="Q22:Q24"/>
    <mergeCell ref="P19:P21"/>
    <mergeCell ref="Q19:Q21"/>
    <mergeCell ref="R19:R21"/>
    <mergeCell ref="R22:R24"/>
    <mergeCell ref="N19:N21"/>
    <mergeCell ref="O19:O21"/>
    <mergeCell ref="O22:O24"/>
    <mergeCell ref="P22:P24"/>
    <mergeCell ref="AC22:AC24"/>
    <mergeCell ref="AC13:AC15"/>
    <mergeCell ref="AB16:AB18"/>
    <mergeCell ref="AC16:AC18"/>
    <mergeCell ref="Z19:Z21"/>
    <mergeCell ref="AA19:AA21"/>
    <mergeCell ref="AB19:AB21"/>
    <mergeCell ref="AC19:AC21"/>
    <mergeCell ref="Z22:Z24"/>
    <mergeCell ref="AA22:AA24"/>
    <mergeCell ref="AB14:AB15"/>
    <mergeCell ref="Z16:Z18"/>
    <mergeCell ref="AA16:AA18"/>
    <mergeCell ref="T6:AC6"/>
    <mergeCell ref="I5:S5"/>
    <mergeCell ref="A5:H5"/>
    <mergeCell ref="A6:H6"/>
    <mergeCell ref="I6:S6"/>
    <mergeCell ref="A8:B8"/>
    <mergeCell ref="E8:F8"/>
    <mergeCell ref="H8:AC8"/>
    <mergeCell ref="A1:C4"/>
    <mergeCell ref="D1:AA2"/>
    <mergeCell ref="D3:AA4"/>
    <mergeCell ref="AB1:AC1"/>
    <mergeCell ref="AB2:AC2"/>
    <mergeCell ref="AB3:AC3"/>
    <mergeCell ref="AB4:AC4"/>
    <mergeCell ref="T5:AC5"/>
    <mergeCell ref="X22:X24"/>
    <mergeCell ref="U16:U18"/>
    <mergeCell ref="U28:U30"/>
    <mergeCell ref="V28:V30"/>
    <mergeCell ref="W28:W30"/>
    <mergeCell ref="X28:X30"/>
    <mergeCell ref="Y28:Y30"/>
    <mergeCell ref="AB28:AB30"/>
    <mergeCell ref="R28:R30"/>
    <mergeCell ref="S28:S30"/>
    <mergeCell ref="Y16:Y18"/>
    <mergeCell ref="Y19:Y21"/>
    <mergeCell ref="Y22:Y24"/>
    <mergeCell ref="AB22:AB24"/>
  </mergeCells>
  <phoneticPr fontId="10"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Metodologia!$A$5:$A$10</xm:f>
          </x14:formula1>
          <xm:sqref>B13 B28 B25 B22 B19 B16</xm:sqref>
        </x14:dataValidation>
        <x14:dataValidation type="list" allowBlank="1" showInputMessage="1" showErrorMessage="1" xr:uid="{00000000-0002-0000-0000-000001000000}">
          <x14:formula1>
            <xm:f>Metodologia!$A$13:$A$17</xm:f>
          </x14:formula1>
          <xm:sqref>D13 D28 D25 D22 D19 D16</xm:sqref>
        </x14:dataValidation>
        <x14:dataValidation type="list" allowBlank="1" showInputMessage="1" showErrorMessage="1" xr:uid="{00000000-0002-0000-0000-000002000000}">
          <x14:formula1>
            <xm:f>Metodologia!$A$20:$A$26</xm:f>
          </x14:formula1>
          <xm:sqref>F13 F28 F25 F22 F19 F16</xm:sqref>
        </x14:dataValidation>
        <x14:dataValidation type="list" allowBlank="1" showInputMessage="1" showErrorMessage="1" xr:uid="{00000000-0002-0000-0000-000003000000}">
          <x14:formula1>
            <xm:f>Metodologia!$C$4:$C$12</xm:f>
          </x14:formula1>
          <xm:sqref>H13 H16 H19 H22 H25 H28</xm:sqref>
        </x14:dataValidation>
        <x14:dataValidation type="list" allowBlank="1" showInputMessage="1" showErrorMessage="1" xr:uid="{00000000-0002-0000-0000-000004000000}">
          <x14:formula1>
            <xm:f>Metodologia!$C$15:$C$16</xm:f>
          </x14:formula1>
          <xm:sqref>R19 R25 R22 R13:R16 R28</xm:sqref>
        </x14:dataValidation>
        <x14:dataValidation type="list" allowBlank="1" showInputMessage="1" showErrorMessage="1" xr:uid="{00000000-0002-0000-0000-000005000000}">
          <x14:formula1>
            <xm:f>Metodologia!$C$19:$C$23</xm:f>
          </x14:formula1>
          <xm:sqref>L13:L30</xm:sqref>
        </x14:dataValidation>
        <x14:dataValidation type="list" allowBlank="1" showInputMessage="1" showErrorMessage="1" xr:uid="{00000000-0002-0000-0000-000006000000}">
          <x14:formula1>
            <xm:f>Metodologia!$C$26:$C$30</xm:f>
          </x14:formula1>
          <xm:sqref>N13:N30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05"/>
  <sheetViews>
    <sheetView topLeftCell="Z6" zoomScaleNormal="100" zoomScaleSheetLayoutView="100" workbookViewId="0">
      <selection activeCell="G13" sqref="G13:G15"/>
    </sheetView>
  </sheetViews>
  <sheetFormatPr baseColWidth="10" defaultColWidth="11.42578125" defaultRowHeight="15" x14ac:dyDescent="0.25"/>
  <cols>
    <col min="1" max="1" width="5.7109375" style="11" customWidth="1"/>
    <col min="2" max="2" width="15.7109375" style="11" customWidth="1"/>
    <col min="3" max="3" width="36.28515625" style="11" customWidth="1"/>
    <col min="4" max="5" width="28.7109375" style="11" customWidth="1"/>
    <col min="6" max="6" width="53" style="11" customWidth="1"/>
    <col min="7" max="7" width="35.140625" style="37" customWidth="1"/>
    <col min="8" max="8" width="15.7109375" style="37" customWidth="1"/>
    <col min="9" max="9" width="20" style="37" customWidth="1"/>
    <col min="10" max="10" width="11.42578125" style="37" customWidth="1"/>
    <col min="11" max="11" width="21.85546875" style="37" customWidth="1"/>
    <col min="12" max="12" width="15.28515625" style="37" customWidth="1"/>
    <col min="13" max="13" width="32.42578125" style="37" customWidth="1"/>
    <col min="14" max="14" width="15.28515625" style="37" customWidth="1"/>
    <col min="15" max="15" width="33.28515625" style="37" customWidth="1"/>
    <col min="16" max="16" width="15.28515625" style="37" customWidth="1"/>
    <col min="17" max="17" width="25.7109375" style="37" customWidth="1"/>
    <col min="18" max="18" width="15.28515625" style="37" customWidth="1"/>
    <col min="19" max="19" width="36.7109375" style="37" customWidth="1"/>
    <col min="20" max="20" width="15.28515625" style="37" customWidth="1"/>
    <col min="21" max="21" width="31.42578125" style="37" customWidth="1"/>
    <col min="22" max="22" width="11.42578125" style="37"/>
    <col min="23" max="23" width="19.140625" style="11" customWidth="1"/>
    <col min="24" max="24" width="20.28515625" style="11" customWidth="1"/>
    <col min="25" max="25" width="14" style="11" customWidth="1"/>
    <col min="26" max="26" width="16.85546875" style="11" customWidth="1"/>
    <col min="27" max="28" width="15.7109375" style="11" customWidth="1"/>
    <col min="29" max="29" width="16.7109375" style="11" customWidth="1"/>
    <col min="30" max="30" width="22.42578125" style="11" bestFit="1" customWidth="1"/>
    <col min="31" max="31" width="11.42578125" style="11"/>
    <col min="32" max="32" width="19.42578125" style="11" customWidth="1"/>
    <col min="33" max="33" width="22.5703125" style="11" customWidth="1"/>
    <col min="34" max="34" width="26" style="11" customWidth="1"/>
    <col min="35" max="35" width="20.42578125" style="11" customWidth="1"/>
    <col min="36" max="16384" width="11.42578125" style="11"/>
  </cols>
  <sheetData>
    <row r="1" spans="1:35" ht="20.25" customHeight="1" x14ac:dyDescent="0.25">
      <c r="A1" s="165"/>
      <c r="B1" s="165"/>
      <c r="C1" s="165"/>
      <c r="D1" s="137" t="s">
        <v>142</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42" t="s">
        <v>139</v>
      </c>
      <c r="AI1" s="142"/>
    </row>
    <row r="2" spans="1:35" ht="19.5" customHeight="1" x14ac:dyDescent="0.25">
      <c r="A2" s="165"/>
      <c r="B2" s="165"/>
      <c r="C2" s="165"/>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42" t="s">
        <v>140</v>
      </c>
      <c r="AI2" s="142"/>
    </row>
    <row r="3" spans="1:35" ht="21.75" customHeight="1" x14ac:dyDescent="0.25">
      <c r="A3" s="165"/>
      <c r="B3" s="165"/>
      <c r="C3" s="165"/>
      <c r="D3" s="137" t="s">
        <v>231</v>
      </c>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42" t="s">
        <v>141</v>
      </c>
      <c r="AI3" s="142"/>
    </row>
    <row r="4" spans="1:35" ht="15" customHeight="1" x14ac:dyDescent="0.25">
      <c r="A4" s="165"/>
      <c r="B4" s="165"/>
      <c r="C4" s="165"/>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42" t="s">
        <v>138</v>
      </c>
      <c r="AI4" s="142"/>
    </row>
    <row r="5" spans="1:35" s="12" customFormat="1" x14ac:dyDescent="0.25">
      <c r="A5" s="139" t="s">
        <v>144</v>
      </c>
      <c r="B5" s="139"/>
      <c r="C5" s="139"/>
      <c r="D5" s="139"/>
      <c r="E5" s="139"/>
      <c r="F5" s="139"/>
      <c r="G5" s="139"/>
      <c r="H5" s="139"/>
      <c r="I5" s="139"/>
      <c r="J5" s="139"/>
      <c r="K5" s="139"/>
      <c r="L5" s="138" t="s">
        <v>145</v>
      </c>
      <c r="M5" s="138"/>
      <c r="N5" s="138"/>
      <c r="O5" s="138"/>
      <c r="P5" s="138"/>
      <c r="Q5" s="138"/>
      <c r="R5" s="138"/>
      <c r="S5" s="138"/>
      <c r="T5" s="138"/>
      <c r="U5" s="138"/>
      <c r="V5" s="138"/>
      <c r="W5" s="138" t="s">
        <v>146</v>
      </c>
      <c r="X5" s="138"/>
      <c r="Y5" s="138"/>
      <c r="Z5" s="138"/>
      <c r="AA5" s="138"/>
      <c r="AB5" s="138"/>
      <c r="AC5" s="138"/>
      <c r="AD5" s="138"/>
      <c r="AE5" s="138"/>
      <c r="AF5" s="138"/>
      <c r="AG5" s="138"/>
      <c r="AH5" s="138"/>
      <c r="AI5" s="138"/>
    </row>
    <row r="6" spans="1:35" s="13" customFormat="1" ht="13.5" x14ac:dyDescent="0.25">
      <c r="A6" s="140" t="s">
        <v>147</v>
      </c>
      <c r="B6" s="140"/>
      <c r="C6" s="140"/>
      <c r="D6" s="140"/>
      <c r="E6" s="140"/>
      <c r="F6" s="140"/>
      <c r="G6" s="140"/>
      <c r="H6" s="140"/>
      <c r="I6" s="140"/>
      <c r="J6" s="140"/>
      <c r="K6" s="140"/>
      <c r="L6" s="141" t="s">
        <v>147</v>
      </c>
      <c r="M6" s="141"/>
      <c r="N6" s="141"/>
      <c r="O6" s="141"/>
      <c r="P6" s="141"/>
      <c r="Q6" s="141"/>
      <c r="R6" s="141"/>
      <c r="S6" s="141"/>
      <c r="T6" s="141"/>
      <c r="U6" s="141"/>
      <c r="V6" s="141"/>
      <c r="W6" s="141" t="s">
        <v>148</v>
      </c>
      <c r="X6" s="141"/>
      <c r="Y6" s="141"/>
      <c r="Z6" s="141"/>
      <c r="AA6" s="141"/>
      <c r="AB6" s="141"/>
      <c r="AC6" s="141"/>
      <c r="AD6" s="141"/>
      <c r="AE6" s="141"/>
      <c r="AF6" s="141"/>
      <c r="AG6" s="141"/>
      <c r="AH6" s="141"/>
      <c r="AI6" s="141"/>
    </row>
    <row r="7" spans="1:35" ht="15.75" thickBot="1" x14ac:dyDescent="0.3">
      <c r="A7" s="22"/>
      <c r="B7" s="22"/>
      <c r="C7" s="22"/>
      <c r="D7" s="22"/>
      <c r="E7" s="22"/>
      <c r="F7" s="22"/>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row>
    <row r="8" spans="1:35" s="10" customFormat="1" ht="29.25" customHeight="1" thickBot="1" x14ac:dyDescent="0.3">
      <c r="A8" s="131" t="s">
        <v>0</v>
      </c>
      <c r="B8" s="132"/>
      <c r="C8" s="16"/>
      <c r="D8" s="17" t="s">
        <v>149</v>
      </c>
      <c r="E8" s="133"/>
      <c r="F8" s="134"/>
      <c r="G8" s="47" t="s">
        <v>150</v>
      </c>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7"/>
    </row>
    <row r="9" spans="1:35" x14ac:dyDescent="0.25">
      <c r="A9" s="23"/>
      <c r="B9" s="24"/>
      <c r="C9" s="25"/>
      <c r="D9" s="26"/>
      <c r="E9" s="27"/>
      <c r="F9" s="27"/>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9"/>
    </row>
    <row r="10" spans="1:35" ht="15" customHeight="1" x14ac:dyDescent="0.25">
      <c r="A10" s="149" t="s">
        <v>2</v>
      </c>
      <c r="B10" s="152" t="s">
        <v>51</v>
      </c>
      <c r="C10" s="153"/>
      <c r="D10" s="153"/>
      <c r="E10" s="154"/>
      <c r="F10" s="135" t="s">
        <v>11</v>
      </c>
      <c r="G10" s="164"/>
      <c r="H10" s="164"/>
      <c r="I10" s="164"/>
      <c r="J10" s="164"/>
      <c r="K10" s="164"/>
      <c r="L10" s="164"/>
      <c r="M10" s="164"/>
      <c r="N10" s="164"/>
      <c r="O10" s="164"/>
      <c r="P10" s="164"/>
      <c r="Q10" s="164"/>
      <c r="R10" s="164"/>
      <c r="S10" s="164"/>
      <c r="T10" s="164"/>
      <c r="U10" s="164"/>
      <c r="V10" s="136"/>
      <c r="W10" s="158" t="s">
        <v>52</v>
      </c>
      <c r="X10" s="158" t="s">
        <v>53</v>
      </c>
      <c r="Y10" s="158" t="s">
        <v>54</v>
      </c>
      <c r="Z10" s="158" t="s">
        <v>55</v>
      </c>
      <c r="AA10" s="158" t="s">
        <v>56</v>
      </c>
      <c r="AB10" s="158" t="s">
        <v>57</v>
      </c>
      <c r="AC10" s="158" t="s">
        <v>58</v>
      </c>
      <c r="AD10" s="170" t="s">
        <v>14</v>
      </c>
      <c r="AE10" s="171"/>
      <c r="AF10" s="158" t="s">
        <v>59</v>
      </c>
      <c r="AG10" s="158" t="s">
        <v>60</v>
      </c>
      <c r="AH10" s="158" t="s">
        <v>18</v>
      </c>
      <c r="AI10" s="158" t="s">
        <v>61</v>
      </c>
    </row>
    <row r="11" spans="1:35" ht="15" customHeight="1" x14ac:dyDescent="0.25">
      <c r="A11" s="150"/>
      <c r="B11" s="155"/>
      <c r="C11" s="156"/>
      <c r="D11" s="156"/>
      <c r="E11" s="157"/>
      <c r="F11" s="158" t="s">
        <v>62</v>
      </c>
      <c r="G11" s="158" t="s">
        <v>63</v>
      </c>
      <c r="H11" s="158" t="s">
        <v>64</v>
      </c>
      <c r="I11" s="160" t="s">
        <v>65</v>
      </c>
      <c r="J11" s="161"/>
      <c r="K11" s="161"/>
      <c r="L11" s="161"/>
      <c r="M11" s="161"/>
      <c r="N11" s="161"/>
      <c r="O11" s="161"/>
      <c r="P11" s="161"/>
      <c r="Q11" s="161"/>
      <c r="R11" s="161"/>
      <c r="S11" s="161"/>
      <c r="T11" s="161"/>
      <c r="U11" s="161"/>
      <c r="V11" s="162"/>
      <c r="W11" s="163"/>
      <c r="X11" s="163"/>
      <c r="Y11" s="163"/>
      <c r="Z11" s="163"/>
      <c r="AA11" s="163"/>
      <c r="AB11" s="163"/>
      <c r="AC11" s="163"/>
      <c r="AD11" s="172"/>
      <c r="AE11" s="173"/>
      <c r="AF11" s="163"/>
      <c r="AG11" s="163"/>
      <c r="AH11" s="163"/>
      <c r="AI11" s="163"/>
    </row>
    <row r="12" spans="1:35" ht="69.75" customHeight="1" x14ac:dyDescent="0.25">
      <c r="A12" s="151"/>
      <c r="B12" s="7" t="s">
        <v>23</v>
      </c>
      <c r="C12" s="4" t="s">
        <v>24</v>
      </c>
      <c r="D12" s="4" t="s">
        <v>25</v>
      </c>
      <c r="E12" s="4" t="s">
        <v>26</v>
      </c>
      <c r="F12" s="159"/>
      <c r="G12" s="159"/>
      <c r="H12" s="159"/>
      <c r="I12" s="168" t="s">
        <v>66</v>
      </c>
      <c r="J12" s="168"/>
      <c r="K12" s="135" t="s">
        <v>67</v>
      </c>
      <c r="L12" s="136"/>
      <c r="M12" s="168" t="s">
        <v>68</v>
      </c>
      <c r="N12" s="168"/>
      <c r="O12" s="168" t="s">
        <v>69</v>
      </c>
      <c r="P12" s="168"/>
      <c r="Q12" s="168" t="s">
        <v>70</v>
      </c>
      <c r="R12" s="169"/>
      <c r="S12" s="168" t="s">
        <v>71</v>
      </c>
      <c r="T12" s="168"/>
      <c r="U12" s="168" t="s">
        <v>72</v>
      </c>
      <c r="V12" s="168"/>
      <c r="W12" s="159"/>
      <c r="X12" s="159"/>
      <c r="Y12" s="159"/>
      <c r="Z12" s="159"/>
      <c r="AA12" s="159"/>
      <c r="AB12" s="159"/>
      <c r="AC12" s="159"/>
      <c r="AD12" s="174"/>
      <c r="AE12" s="175"/>
      <c r="AF12" s="159"/>
      <c r="AG12" s="159"/>
      <c r="AH12" s="159"/>
      <c r="AI12" s="159"/>
    </row>
    <row r="13" spans="1:35" ht="77.25" customHeight="1" x14ac:dyDescent="0.25">
      <c r="A13" s="148">
        <f>'Mapa de Riesgos'!A13</f>
        <v>1</v>
      </c>
      <c r="B13" s="113" t="str">
        <f>'Mapa de Riesgos'!H13</f>
        <v xml:space="preserve"> Corrupción</v>
      </c>
      <c r="C13" s="113" t="str">
        <f>'Mapa de Riesgos'!I13</f>
        <v>1. Ofrecimiento de dadivas a las personas para uso del poder en la consecución de puestos de trabajo. 2. Desobediencia de los deberes como servidor publico. 3. Desobediencia de valores 4. Presión de un superior o personas externas para recibir recomendados</v>
      </c>
      <c r="D13" s="113" t="str">
        <f>'Mapa de Riesgos'!J13</f>
        <v>Posibilidad de recibir o solicitar dádiva o beneficio por direccionamiento de vinculación en favor propio o de un tercero.</v>
      </c>
      <c r="E13" s="113" t="str">
        <f>'Mapa de Riesgos'!K13</f>
        <v>1. Mala prestaciòn de los servicios. 2. Demoras en las actividades o procesos de la empresa 3. Demandas o investigaciones por malos procedimientos</v>
      </c>
      <c r="F13" s="21" t="str">
        <f>'Mapa de Riesgos'!S13</f>
        <v>El funcionario de la Oficina de Talento Humano, cada vez que se vaya a cubrir una vacante, consolida las hojas vida para los aspirantes, verifica que se cumplan los requisitos del cargo en el manual de funciones vigente y se diligencia el formato  de cumplimiento de requisitos mínimos.</v>
      </c>
      <c r="G13" s="39" t="s">
        <v>224</v>
      </c>
      <c r="H13" s="46" t="s">
        <v>73</v>
      </c>
      <c r="I13" s="46" t="s">
        <v>74</v>
      </c>
      <c r="J13" s="51">
        <f>IF(I13="Asignado ",15,0)</f>
        <v>15</v>
      </c>
      <c r="K13" s="51" t="s">
        <v>75</v>
      </c>
      <c r="L13" s="51">
        <f>IF(K13="Adecuado",15,0)</f>
        <v>15</v>
      </c>
      <c r="M13" s="51" t="s">
        <v>76</v>
      </c>
      <c r="N13" s="51">
        <f>IF(M13="Oportuna",15,0)</f>
        <v>15</v>
      </c>
      <c r="O13" s="51" t="s">
        <v>115</v>
      </c>
      <c r="P13" s="51">
        <f>+IF(O13="Prevenir",15,IF(O13="Detectar",10,0))</f>
        <v>10</v>
      </c>
      <c r="Q13" s="51" t="s">
        <v>78</v>
      </c>
      <c r="R13" s="51">
        <f>IF(Q13="Confiable",15,0)</f>
        <v>15</v>
      </c>
      <c r="S13" s="46" t="s">
        <v>79</v>
      </c>
      <c r="T13" s="51">
        <f>IF(S13="Se investigan y resuelven oportunamente",15,0)</f>
        <v>15</v>
      </c>
      <c r="U13" s="51" t="s">
        <v>80</v>
      </c>
      <c r="V13" s="51">
        <f>+IF(U13="Completa",10,IF(U13="Incompleta",5,0))</f>
        <v>10</v>
      </c>
      <c r="W13" s="20">
        <f>J13+L13+N13+P13+R13+T13+V13</f>
        <v>95</v>
      </c>
      <c r="X13" s="144">
        <f>SUM(W13:W15)/3</f>
        <v>96.666666666666671</v>
      </c>
      <c r="Y13" s="140">
        <v>0</v>
      </c>
      <c r="Z13" s="114">
        <f>IF(X13&lt;=50,'Mapa de Riesgos'!M13:M15,IF(X13&lt;=75,'Mapa de Riesgos'!M13:M15-1,IF(X13&lt;=100,'Mapa de Riesgos'!M13:M15-2,'Mapa de Riesgos'!M13:M15)))</f>
        <v>2</v>
      </c>
      <c r="AA13" s="114">
        <f>IF(Y13&lt;=50,'Mapa de Riesgos'!O13:O15,IF(Y13&lt;=75,'Mapa de Riesgos'!O13:O15-1,IF(Y13&lt;=100,'Mapa de Riesgos'!O13:O15-2,'Mapa de Riesgos'!O13:O15)))</f>
        <v>3</v>
      </c>
      <c r="AB13" s="114" t="str">
        <f>'Mapa de Riesgos'!X13</f>
        <v>MODERADA</v>
      </c>
      <c r="AC13" s="113" t="str">
        <f>IF(AB13="BAJA","No requiere",IF(AB13="MODERADA","Si el proceso lo requiere",IF(AB13="ALTA","Debe formularse",IF(AB13="EXTREMA","Debe formularse",""))))</f>
        <v>Si el proceso lo requiere</v>
      </c>
      <c r="AD13" s="115" t="str">
        <f>'Mapa de Riesgos'!Y13</f>
        <v>ASUMIR, REDUCIR EL RIESGO</v>
      </c>
      <c r="AE13" s="116"/>
      <c r="AF13" s="15" t="s">
        <v>152</v>
      </c>
      <c r="AG13" s="54" t="str">
        <f>'Mapa de Riesgos'!AA13</f>
        <v>1/01/2022 a 31/12/2022</v>
      </c>
      <c r="AH13" s="113" t="str">
        <f>'Mapa de Riesgos'!AC13</f>
        <v>Hojas de vida actualizadas</v>
      </c>
      <c r="AI13" s="58" t="str">
        <f>'Mapa de Riesgos'!AB13</f>
        <v>Asesor Talento Humano</v>
      </c>
    </row>
    <row r="14" spans="1:35" ht="81" customHeight="1" x14ac:dyDescent="0.25">
      <c r="A14" s="148"/>
      <c r="B14" s="113"/>
      <c r="C14" s="113"/>
      <c r="D14" s="113"/>
      <c r="E14" s="113"/>
      <c r="F14" s="21" t="str">
        <f>'Mapa de Riesgos'!S14</f>
        <v>Un funcionario de la Oficina de Talento Humano, solicita la aplicación de las pruebas para cubrir la vacante en los casos en que sea requerida.</v>
      </c>
      <c r="G14" s="39" t="s">
        <v>225</v>
      </c>
      <c r="H14" s="46" t="s">
        <v>73</v>
      </c>
      <c r="I14" s="46" t="s">
        <v>74</v>
      </c>
      <c r="J14" s="51">
        <f t="shared" ref="J14:J28" si="0">IF(I14="Asignado ",15,0)</f>
        <v>15</v>
      </c>
      <c r="K14" s="51" t="s">
        <v>75</v>
      </c>
      <c r="L14" s="51">
        <f t="shared" ref="L14:L28" si="1">IF(K14="Adecuado",15,0)</f>
        <v>15</v>
      </c>
      <c r="M14" s="51" t="s">
        <v>76</v>
      </c>
      <c r="N14" s="51">
        <f t="shared" ref="N14:N28" si="2">IF(M14="Oportuna",15,0)</f>
        <v>15</v>
      </c>
      <c r="O14" s="51" t="s">
        <v>115</v>
      </c>
      <c r="P14" s="51">
        <f t="shared" ref="P14:P28" si="3">+IF(O14="Prevenir",15,IF(O14="Detectar",10,0))</f>
        <v>10</v>
      </c>
      <c r="Q14" s="51" t="s">
        <v>78</v>
      </c>
      <c r="R14" s="51">
        <f t="shared" ref="R14:R28" si="4">IF(Q14="Confiable",15,0)</f>
        <v>15</v>
      </c>
      <c r="S14" s="46" t="s">
        <v>79</v>
      </c>
      <c r="T14" s="51">
        <f t="shared" ref="T14:T28" si="5">IF(S14="Se investigan y resuelven oportunamente",15,0)</f>
        <v>15</v>
      </c>
      <c r="U14" s="51" t="s">
        <v>80</v>
      </c>
      <c r="V14" s="51">
        <f t="shared" ref="V14:V28" si="6">+IF(U14="Completa",10,IF(U14="Incompleta",5,0))</f>
        <v>10</v>
      </c>
      <c r="W14" s="20">
        <f t="shared" ref="W14:W28" si="7">J14+L14+N14+P14+R14+T14+V14</f>
        <v>95</v>
      </c>
      <c r="X14" s="145"/>
      <c r="Y14" s="140"/>
      <c r="Z14" s="114"/>
      <c r="AA14" s="114"/>
      <c r="AB14" s="114"/>
      <c r="AC14" s="113"/>
      <c r="AD14" s="117"/>
      <c r="AE14" s="118"/>
      <c r="AF14" s="15" t="s">
        <v>152</v>
      </c>
      <c r="AG14" s="38" t="str">
        <f>'Mapa de Riesgos'!AA14</f>
        <v>1/01/2022 a 31/12/2022</v>
      </c>
      <c r="AH14" s="113"/>
      <c r="AI14" s="59"/>
    </row>
    <row r="15" spans="1:35" ht="81" customHeight="1" x14ac:dyDescent="0.25">
      <c r="A15" s="148"/>
      <c r="B15" s="113"/>
      <c r="C15" s="113"/>
      <c r="D15" s="113"/>
      <c r="E15" s="113"/>
      <c r="F15" s="21" t="str">
        <f>'Mapa de Riesgos'!S15</f>
        <v>Un funcionario de la Oficina de Talento Humano, verifica si existen inhabilidades legales del candidato seleccionado o que este no presente conflicto de intereses para cubrir la vacante.</v>
      </c>
      <c r="G15" s="39" t="s">
        <v>226</v>
      </c>
      <c r="H15" s="46" t="s">
        <v>73</v>
      </c>
      <c r="I15" s="46" t="s">
        <v>74</v>
      </c>
      <c r="J15" s="51">
        <f t="shared" si="0"/>
        <v>15</v>
      </c>
      <c r="K15" s="51" t="s">
        <v>75</v>
      </c>
      <c r="L15" s="51">
        <f t="shared" si="1"/>
        <v>15</v>
      </c>
      <c r="M15" s="51" t="s">
        <v>76</v>
      </c>
      <c r="N15" s="51">
        <f t="shared" si="2"/>
        <v>15</v>
      </c>
      <c r="O15" s="51" t="s">
        <v>77</v>
      </c>
      <c r="P15" s="51">
        <f t="shared" si="3"/>
        <v>15</v>
      </c>
      <c r="Q15" s="51" t="s">
        <v>78</v>
      </c>
      <c r="R15" s="51">
        <f t="shared" si="4"/>
        <v>15</v>
      </c>
      <c r="S15" s="46" t="s">
        <v>79</v>
      </c>
      <c r="T15" s="51">
        <f t="shared" si="5"/>
        <v>15</v>
      </c>
      <c r="U15" s="51" t="s">
        <v>80</v>
      </c>
      <c r="V15" s="51">
        <f t="shared" si="6"/>
        <v>10</v>
      </c>
      <c r="W15" s="20">
        <f t="shared" si="7"/>
        <v>100</v>
      </c>
      <c r="X15" s="146"/>
      <c r="Y15" s="140"/>
      <c r="Z15" s="114"/>
      <c r="AA15" s="114"/>
      <c r="AB15" s="114"/>
      <c r="AC15" s="113"/>
      <c r="AD15" s="119"/>
      <c r="AE15" s="120"/>
      <c r="AF15" s="15" t="s">
        <v>152</v>
      </c>
      <c r="AG15" s="38" t="s">
        <v>207</v>
      </c>
      <c r="AH15" s="113"/>
      <c r="AI15" s="60"/>
    </row>
    <row r="16" spans="1:35" ht="57" customHeight="1" x14ac:dyDescent="0.25">
      <c r="A16" s="148">
        <f>'Mapa de Riesgos'!A16</f>
        <v>2</v>
      </c>
      <c r="B16" s="113" t="str">
        <f>'Mapa de Riesgos'!H16</f>
        <v xml:space="preserve"> Corrupción</v>
      </c>
      <c r="C16" s="113" t="str">
        <f>'Mapa de Riesgos'!I16</f>
        <v>1. Inexistencia de control para verificacion de cuentas. 2 Sobrecarga de funciones. 3. Estrés laboral/ desconcentración</v>
      </c>
      <c r="D16" s="113" t="str">
        <f>'Mapa de Riesgos'!J16</f>
        <v>Posibilidad de modificar la destinación o valor de un cheque en beneficio propio o de un tercero</v>
      </c>
      <c r="E16" s="113" t="str">
        <f>'Mapa de Riesgos'!K16</f>
        <v>1. Ineficiencia administrativa. 2. Sanciones disciplinarias y fiscales a los funcionarios. 3. Detrimentos</v>
      </c>
      <c r="F16" s="58" t="str">
        <f>'Mapa de Riesgos'!S16</f>
        <v xml:space="preserve">El Tesorero verifica tercero beneficiario, entidad destino, valores; para confirmar que los valores registrados coincidan con los soportes </v>
      </c>
      <c r="G16" s="124" t="s">
        <v>214</v>
      </c>
      <c r="H16" s="124" t="s">
        <v>73</v>
      </c>
      <c r="I16" s="124" t="s">
        <v>74</v>
      </c>
      <c r="J16" s="126">
        <f t="shared" si="0"/>
        <v>15</v>
      </c>
      <c r="K16" s="126" t="s">
        <v>75</v>
      </c>
      <c r="L16" s="126">
        <f t="shared" si="1"/>
        <v>15</v>
      </c>
      <c r="M16" s="126" t="s">
        <v>76</v>
      </c>
      <c r="N16" s="126">
        <f t="shared" si="2"/>
        <v>15</v>
      </c>
      <c r="O16" s="126" t="s">
        <v>77</v>
      </c>
      <c r="P16" s="126">
        <f t="shared" si="3"/>
        <v>15</v>
      </c>
      <c r="Q16" s="126" t="s">
        <v>78</v>
      </c>
      <c r="R16" s="126">
        <f t="shared" si="4"/>
        <v>15</v>
      </c>
      <c r="S16" s="124" t="s">
        <v>79</v>
      </c>
      <c r="T16" s="126">
        <f t="shared" si="5"/>
        <v>15</v>
      </c>
      <c r="U16" s="126" t="s">
        <v>80</v>
      </c>
      <c r="V16" s="126">
        <f t="shared" si="6"/>
        <v>10</v>
      </c>
      <c r="W16" s="55">
        <f t="shared" si="7"/>
        <v>100</v>
      </c>
      <c r="X16" s="144">
        <f>SUM(W16:W18)/2</f>
        <v>100</v>
      </c>
      <c r="Y16" s="140">
        <v>0</v>
      </c>
      <c r="Z16" s="114">
        <f>IF(X16&lt;=50,'Mapa de Riesgos'!M16:M18,IF(X16&lt;=75,'Mapa de Riesgos'!M16:M18-1,IF(X16&lt;=100,'Mapa de Riesgos'!M16:M18-2,'Mapa de Riesgos'!M16:M18)))</f>
        <v>2</v>
      </c>
      <c r="AA16" s="114">
        <f>IF(Y16&lt;=50,'Mapa de Riesgos'!O16:O18,IF(Y16&lt;=75,'Mapa de Riesgos'!O16:O18-1,IF(Y16&lt;=100,'Mapa de Riesgos'!O16:O18-2,'Mapa de Riesgos'!O16:O18)))</f>
        <v>4</v>
      </c>
      <c r="AB16" s="114" t="str">
        <f>'Mapa de Riesgos'!X16</f>
        <v>ALTA</v>
      </c>
      <c r="AC16" s="113" t="str">
        <f t="shared" ref="AC16" si="8">IF(AB16="BAJA","No requiere",IF(AB16="MODERADA","Si el proceso lo requiere",IF(AB16="ALTA","Debe formularse",IF(AB16="EXTREMA","Debe formularse",""))))</f>
        <v>Debe formularse</v>
      </c>
      <c r="AD16" s="115" t="str">
        <f>'Mapa de Riesgos'!Y16</f>
        <v>REDUCIR, EVITAR, COMPARTIR O TRANSFERIR EL RIESGO</v>
      </c>
      <c r="AE16" s="116"/>
      <c r="AF16" s="121" t="s">
        <v>152</v>
      </c>
      <c r="AG16" s="58" t="str">
        <f>'Mapa de Riesgos'!AA16</f>
        <v>1/01/2022 a 31/12/2022</v>
      </c>
      <c r="AH16" s="113" t="str">
        <f>'Mapa de Riesgos'!AC16</f>
        <v>Lista de verificacion de cuentas</v>
      </c>
      <c r="AI16" s="113" t="str">
        <f>'Mapa de Riesgos'!AB16</f>
        <v>Tesorero</v>
      </c>
    </row>
    <row r="17" spans="1:35" ht="64.5" customHeight="1" x14ac:dyDescent="0.25">
      <c r="A17" s="148"/>
      <c r="B17" s="113"/>
      <c r="C17" s="113"/>
      <c r="D17" s="113"/>
      <c r="E17" s="113"/>
      <c r="F17" s="60"/>
      <c r="G17" s="125"/>
      <c r="H17" s="125"/>
      <c r="I17" s="125"/>
      <c r="J17" s="127"/>
      <c r="K17" s="127"/>
      <c r="L17" s="127"/>
      <c r="M17" s="127"/>
      <c r="N17" s="127"/>
      <c r="O17" s="127"/>
      <c r="P17" s="127"/>
      <c r="Q17" s="127"/>
      <c r="R17" s="127"/>
      <c r="S17" s="125"/>
      <c r="T17" s="127"/>
      <c r="U17" s="127"/>
      <c r="V17" s="127"/>
      <c r="W17" s="57"/>
      <c r="X17" s="145"/>
      <c r="Y17" s="140"/>
      <c r="Z17" s="114"/>
      <c r="AA17" s="114"/>
      <c r="AB17" s="114"/>
      <c r="AC17" s="113"/>
      <c r="AD17" s="117"/>
      <c r="AE17" s="118"/>
      <c r="AF17" s="123"/>
      <c r="AG17" s="60"/>
      <c r="AH17" s="113"/>
      <c r="AI17" s="113"/>
    </row>
    <row r="18" spans="1:35" ht="82.5" customHeight="1" x14ac:dyDescent="0.25">
      <c r="A18" s="148"/>
      <c r="B18" s="113"/>
      <c r="C18" s="113"/>
      <c r="D18" s="113"/>
      <c r="E18" s="113"/>
      <c r="F18" s="21" t="str">
        <f>'Mapa de Riesgos'!S18</f>
        <v>El tesorero o un funcionario del area validan los valores, entidades destino y beneficario tercero para que la destinación del pago sea correcta</v>
      </c>
      <c r="G18" s="50" t="s">
        <v>215</v>
      </c>
      <c r="H18" s="46" t="s">
        <v>73</v>
      </c>
      <c r="I18" s="46" t="s">
        <v>74</v>
      </c>
      <c r="J18" s="51">
        <f t="shared" si="0"/>
        <v>15</v>
      </c>
      <c r="K18" s="51" t="s">
        <v>75</v>
      </c>
      <c r="L18" s="51">
        <f t="shared" si="1"/>
        <v>15</v>
      </c>
      <c r="M18" s="51" t="s">
        <v>76</v>
      </c>
      <c r="N18" s="51">
        <f t="shared" si="2"/>
        <v>15</v>
      </c>
      <c r="O18" s="51" t="s">
        <v>77</v>
      </c>
      <c r="P18" s="51">
        <f t="shared" si="3"/>
        <v>15</v>
      </c>
      <c r="Q18" s="51" t="s">
        <v>78</v>
      </c>
      <c r="R18" s="51">
        <f t="shared" si="4"/>
        <v>15</v>
      </c>
      <c r="S18" s="46" t="s">
        <v>79</v>
      </c>
      <c r="T18" s="51">
        <f t="shared" si="5"/>
        <v>15</v>
      </c>
      <c r="U18" s="51" t="s">
        <v>80</v>
      </c>
      <c r="V18" s="51">
        <f t="shared" si="6"/>
        <v>10</v>
      </c>
      <c r="W18" s="20">
        <f t="shared" si="7"/>
        <v>100</v>
      </c>
      <c r="X18" s="146"/>
      <c r="Y18" s="140"/>
      <c r="Z18" s="114"/>
      <c r="AA18" s="114"/>
      <c r="AB18" s="114"/>
      <c r="AC18" s="113"/>
      <c r="AD18" s="119"/>
      <c r="AE18" s="120"/>
      <c r="AF18" s="15" t="s">
        <v>152</v>
      </c>
      <c r="AG18" s="21" t="s">
        <v>207</v>
      </c>
      <c r="AH18" s="113"/>
      <c r="AI18" s="113"/>
    </row>
    <row r="19" spans="1:35" ht="96" customHeight="1" x14ac:dyDescent="0.25">
      <c r="A19" s="148">
        <f>'Mapa de Riesgos'!A19</f>
        <v>3</v>
      </c>
      <c r="B19" s="113" t="str">
        <f>'Mapa de Riesgos'!H19</f>
        <v xml:space="preserve"> Corrupción</v>
      </c>
      <c r="C19" s="113" t="str">
        <f>'Mapa de Riesgos'!I19</f>
        <v xml:space="preserve">1. Inexistencia de controles en el proceso financiero. 2. Desobediencia de los deberes como servidor publico. 3. Desovediencia de valores 4. Presiones sociales </v>
      </c>
      <c r="D19" s="113" t="str">
        <f>'Mapa de Riesgos'!J19</f>
        <v>Posibilidad de modificar los valores a los compromisos de pagos, la cuenta de destino del pago de los recursos en beneficio propio o de un tercero</v>
      </c>
      <c r="E19" s="113" t="str">
        <f>'Mapa de Riesgos'!K19</f>
        <v>1. Ineficiencia administrativa. 2. Sanciones disciplinarias y fiscales a los funcionarios. 3. Detrimentos</v>
      </c>
      <c r="F19" s="34" t="str">
        <f>'Mapa de Riesgos'!S19</f>
        <v xml:space="preserve">El profesional de presupuesto revisa los documentos soportes de las solicitudes de adiciones y /o prorrogas a los compromisos de los contratos con el proposito de asegurar que los registros presupuestales sean acordes con las solicitudes recibidas </v>
      </c>
      <c r="G19" s="45" t="s">
        <v>211</v>
      </c>
      <c r="H19" s="52" t="s">
        <v>73</v>
      </c>
      <c r="I19" s="52" t="s">
        <v>74</v>
      </c>
      <c r="J19" s="53">
        <f t="shared" si="0"/>
        <v>15</v>
      </c>
      <c r="K19" s="53" t="s">
        <v>75</v>
      </c>
      <c r="L19" s="53">
        <f t="shared" si="1"/>
        <v>15</v>
      </c>
      <c r="M19" s="53" t="s">
        <v>76</v>
      </c>
      <c r="N19" s="53">
        <f t="shared" si="2"/>
        <v>15</v>
      </c>
      <c r="O19" s="53" t="s">
        <v>115</v>
      </c>
      <c r="P19" s="53">
        <f t="shared" si="3"/>
        <v>10</v>
      </c>
      <c r="Q19" s="53" t="s">
        <v>78</v>
      </c>
      <c r="R19" s="53">
        <f t="shared" si="4"/>
        <v>15</v>
      </c>
      <c r="S19" s="52" t="s">
        <v>79</v>
      </c>
      <c r="T19" s="53">
        <f t="shared" si="5"/>
        <v>15</v>
      </c>
      <c r="U19" s="53" t="s">
        <v>80</v>
      </c>
      <c r="V19" s="53">
        <f t="shared" si="6"/>
        <v>10</v>
      </c>
      <c r="W19" s="33">
        <f t="shared" si="7"/>
        <v>95</v>
      </c>
      <c r="X19" s="144">
        <f>SUM(W19:W21)/3</f>
        <v>86.666666666666671</v>
      </c>
      <c r="Y19" s="128">
        <v>0</v>
      </c>
      <c r="Z19" s="114">
        <f>IF(X19&lt;=50,'Mapa de Riesgos'!M19:M21,IF(X19&lt;=75,'Mapa de Riesgos'!M19:M21-1,IF(X19&lt;=100,'Mapa de Riesgos'!M19:M21-2,'Mapa de Riesgos'!M19:M21)))</f>
        <v>1</v>
      </c>
      <c r="AA19" s="114">
        <f>IF(Y19&lt;=50,'Mapa de Riesgos'!O19:O21,IF(Y19&lt;=75,'Mapa de Riesgos'!O19:O21-1,IF(Y19&lt;=100,'Mapa de Riesgos'!O19:O21-2,'Mapa de Riesgos'!O19:O21)))</f>
        <v>3</v>
      </c>
      <c r="AB19" s="114" t="str">
        <f>'Mapa de Riesgos'!X19</f>
        <v>MODERADA</v>
      </c>
      <c r="AC19" s="113" t="str">
        <f t="shared" ref="AC19" si="9">IF(AB19="BAJA","No requiere",IF(AB19="MODERADA","Si el proceso lo requiere",IF(AB19="ALTA","Debe formularse",IF(AB19="EXTREMA","Debe formularse",""))))</f>
        <v>Si el proceso lo requiere</v>
      </c>
      <c r="AD19" s="115" t="str">
        <f>'Mapa de Riesgos'!Y19</f>
        <v>ASUMIR, REDUCIR EL RIESGO</v>
      </c>
      <c r="AE19" s="116"/>
      <c r="AF19" s="121" t="s">
        <v>152</v>
      </c>
      <c r="AG19" s="58" t="s">
        <v>137</v>
      </c>
      <c r="AH19" s="113" t="str">
        <f>'Mapa de Riesgos'!AC19</f>
        <v xml:space="preserve">Ejecución presupuestal - CDP, RP </v>
      </c>
      <c r="AI19" s="113" t="str">
        <f>'Mapa de Riesgos'!AB19</f>
        <v>Analista de presupuesto</v>
      </c>
    </row>
    <row r="20" spans="1:35" ht="69" customHeight="1" x14ac:dyDescent="0.25">
      <c r="A20" s="148"/>
      <c r="B20" s="113"/>
      <c r="C20" s="113"/>
      <c r="D20" s="113"/>
      <c r="E20" s="113"/>
      <c r="F20" s="34" t="str">
        <f>'Mapa de Riesgos'!S20</f>
        <v xml:space="preserve">El Subdirector Administrativo y Financiero confronta los documentos soportes de las solicitudes con el registro presupuestal expedido para que esté acorde con la solicitud recibida </v>
      </c>
      <c r="G20" s="45" t="s">
        <v>212</v>
      </c>
      <c r="H20" s="52" t="s">
        <v>73</v>
      </c>
      <c r="I20" s="52" t="s">
        <v>74</v>
      </c>
      <c r="J20" s="53">
        <f t="shared" si="0"/>
        <v>15</v>
      </c>
      <c r="K20" s="53" t="s">
        <v>75</v>
      </c>
      <c r="L20" s="53">
        <f t="shared" si="1"/>
        <v>15</v>
      </c>
      <c r="M20" s="53" t="s">
        <v>76</v>
      </c>
      <c r="N20" s="53">
        <f t="shared" si="2"/>
        <v>15</v>
      </c>
      <c r="O20" s="53" t="s">
        <v>117</v>
      </c>
      <c r="P20" s="53">
        <f t="shared" si="3"/>
        <v>0</v>
      </c>
      <c r="Q20" s="53" t="s">
        <v>78</v>
      </c>
      <c r="R20" s="53">
        <f t="shared" si="4"/>
        <v>15</v>
      </c>
      <c r="S20" s="52" t="s">
        <v>128</v>
      </c>
      <c r="T20" s="53">
        <f t="shared" si="5"/>
        <v>0</v>
      </c>
      <c r="U20" s="53" t="s">
        <v>80</v>
      </c>
      <c r="V20" s="53">
        <f t="shared" si="6"/>
        <v>10</v>
      </c>
      <c r="W20" s="33">
        <f t="shared" si="7"/>
        <v>70</v>
      </c>
      <c r="X20" s="145"/>
      <c r="Y20" s="129"/>
      <c r="Z20" s="114"/>
      <c r="AA20" s="114"/>
      <c r="AB20" s="114"/>
      <c r="AC20" s="113"/>
      <c r="AD20" s="117"/>
      <c r="AE20" s="118"/>
      <c r="AF20" s="122"/>
      <c r="AG20" s="59"/>
      <c r="AH20" s="113"/>
      <c r="AI20" s="113"/>
    </row>
    <row r="21" spans="1:35" ht="72" x14ac:dyDescent="0.25">
      <c r="A21" s="148"/>
      <c r="B21" s="113"/>
      <c r="C21" s="113"/>
      <c r="D21" s="113"/>
      <c r="E21" s="113"/>
      <c r="F21" s="34" t="str">
        <f>'Mapa de Riesgos'!S21</f>
        <v>El profesional de Subdireccion Administrativa y Financiera verifica los soportes y valores de los registros presupuestales para generar las obligaciones requeridas, en caso de detectar inconsistencias lo regresa al proceso anterior para su respectivo ajuste.</v>
      </c>
      <c r="G21" s="45" t="s">
        <v>213</v>
      </c>
      <c r="H21" s="52" t="s">
        <v>73</v>
      </c>
      <c r="I21" s="52" t="s">
        <v>74</v>
      </c>
      <c r="J21" s="53">
        <f t="shared" si="0"/>
        <v>15</v>
      </c>
      <c r="K21" s="53" t="s">
        <v>75</v>
      </c>
      <c r="L21" s="53">
        <f t="shared" si="1"/>
        <v>15</v>
      </c>
      <c r="M21" s="53" t="s">
        <v>76</v>
      </c>
      <c r="N21" s="53">
        <f t="shared" si="2"/>
        <v>15</v>
      </c>
      <c r="O21" s="53" t="s">
        <v>115</v>
      </c>
      <c r="P21" s="53">
        <f t="shared" si="3"/>
        <v>10</v>
      </c>
      <c r="Q21" s="53" t="s">
        <v>78</v>
      </c>
      <c r="R21" s="53">
        <f t="shared" si="4"/>
        <v>15</v>
      </c>
      <c r="S21" s="52" t="s">
        <v>79</v>
      </c>
      <c r="T21" s="53">
        <f t="shared" si="5"/>
        <v>15</v>
      </c>
      <c r="U21" s="53" t="s">
        <v>80</v>
      </c>
      <c r="V21" s="53">
        <f t="shared" si="6"/>
        <v>10</v>
      </c>
      <c r="W21" s="33">
        <f t="shared" si="7"/>
        <v>95</v>
      </c>
      <c r="X21" s="146"/>
      <c r="Y21" s="130"/>
      <c r="Z21" s="114"/>
      <c r="AA21" s="114"/>
      <c r="AB21" s="114"/>
      <c r="AC21" s="113"/>
      <c r="AD21" s="119"/>
      <c r="AE21" s="120"/>
      <c r="AF21" s="123"/>
      <c r="AG21" s="60"/>
      <c r="AH21" s="113"/>
      <c r="AI21" s="113"/>
    </row>
    <row r="22" spans="1:35" ht="84" x14ac:dyDescent="0.25">
      <c r="A22" s="148">
        <f>'Mapa de Riesgos'!A22</f>
        <v>4</v>
      </c>
      <c r="B22" s="113" t="str">
        <f>'Mapa de Riesgos'!H22</f>
        <v xml:space="preserve"> Corrupción</v>
      </c>
      <c r="C22" s="113" t="str">
        <f>'Mapa de Riesgos'!I22</f>
        <v xml:space="preserve">1. Procesos no documentados. 2. Inexistencia de controles en el proceso financiero. 3. Desobediencia de los deberes como servidor publico. 4. Desobediencia de valores </v>
      </c>
      <c r="D22" s="113" t="str">
        <f>'Mapa de Riesgos'!J22</f>
        <v>Posibilidad de omitir la verificación de requisitos para el pago a proveedores y contratistas busca la destinación de recursos públicos de forma indebida en favor de un privado o tercero</v>
      </c>
      <c r="E22" s="113" t="str">
        <f>'Mapa de Riesgos'!K22</f>
        <v>1. Ineficiencia administrativa. 2. Sanciones disciplinarias y fiscales a los funcionarios. 3. Detrimentos. 4 Perdida de la imagen institucional</v>
      </c>
      <c r="F22" s="34" t="str">
        <f>'Mapa de Riesgos'!S22</f>
        <v>Un funcionario de Subdirección Administrativa y Financiera verifica los requisitos soportes para trámite de pago recibidos conforme a los lineamientos para la ejecución financiera y presupuestal generando la cuenta por pagar, en caso de haber incosistencias devuelve al tercero, sino genera la obligacion y pasa contabilidad para su causacion</v>
      </c>
      <c r="G22" s="45" t="s">
        <v>209</v>
      </c>
      <c r="H22" s="52" t="s">
        <v>73</v>
      </c>
      <c r="I22" s="52" t="s">
        <v>74</v>
      </c>
      <c r="J22" s="53">
        <f t="shared" si="0"/>
        <v>15</v>
      </c>
      <c r="K22" s="53" t="s">
        <v>75</v>
      </c>
      <c r="L22" s="53">
        <f t="shared" si="1"/>
        <v>15</v>
      </c>
      <c r="M22" s="53" t="s">
        <v>76</v>
      </c>
      <c r="N22" s="53">
        <f t="shared" si="2"/>
        <v>15</v>
      </c>
      <c r="O22" s="53" t="s">
        <v>77</v>
      </c>
      <c r="P22" s="53">
        <f t="shared" si="3"/>
        <v>15</v>
      </c>
      <c r="Q22" s="53" t="s">
        <v>78</v>
      </c>
      <c r="R22" s="53">
        <f t="shared" si="4"/>
        <v>15</v>
      </c>
      <c r="S22" s="52" t="s">
        <v>79</v>
      </c>
      <c r="T22" s="53">
        <f t="shared" si="5"/>
        <v>15</v>
      </c>
      <c r="U22" s="53" t="s">
        <v>80</v>
      </c>
      <c r="V22" s="53">
        <f t="shared" si="6"/>
        <v>10</v>
      </c>
      <c r="W22" s="33">
        <f t="shared" si="7"/>
        <v>100</v>
      </c>
      <c r="X22" s="55">
        <f>SUM(W22:W24)/3</f>
        <v>96.666666666666671</v>
      </c>
      <c r="Y22" s="128">
        <v>0</v>
      </c>
      <c r="Z22" s="114">
        <f>IF(X22&lt;=50,'Mapa de Riesgos'!M22:M24,IF(X22&lt;=75,'Mapa de Riesgos'!M22:M24-1,IF(X22&lt;=100,'Mapa de Riesgos'!M22:M24-2,'Mapa de Riesgos'!M22:M24)))</f>
        <v>1</v>
      </c>
      <c r="AA22" s="114">
        <f>IF(Y22&lt;=50,'Mapa de Riesgos'!O22:O24,IF(Y22&lt;=75,'Mapa de Riesgos'!O22:O24-1,IF(Y22&lt;=100,'Mapa de Riesgos'!O22:O24-2,'Mapa de Riesgos'!O22:O24)))</f>
        <v>4</v>
      </c>
      <c r="AB22" s="114" t="str">
        <f>'Mapa de Riesgos'!X22</f>
        <v>ALTA</v>
      </c>
      <c r="AC22" s="113" t="str">
        <f t="shared" ref="AC22" si="10">IF(AB22="BAJA","No requiere",IF(AB22="MODERADA","Si el proceso lo requiere",IF(AB22="ALTA","Debe formularse",IF(AB22="EXTREMA","Debe formularse",""))))</f>
        <v>Debe formularse</v>
      </c>
      <c r="AD22" s="115" t="str">
        <f>'Mapa de Riesgos'!Y22</f>
        <v>REDUCIR, EVITAR, COMPARTIR O TRANSFERIR EL RIESGO</v>
      </c>
      <c r="AE22" s="116"/>
      <c r="AF22" s="121" t="s">
        <v>153</v>
      </c>
      <c r="AG22" s="58" t="str">
        <f>'Mapa de Riesgos'!AA22</f>
        <v>01/04/2022 a 31/08/2022</v>
      </c>
      <c r="AH22" s="113" t="str">
        <f>'Mapa de Riesgos'!AC22</f>
        <v>Listado de asistencia a capacitacion, registros, certificados de estudio</v>
      </c>
      <c r="AI22" s="113" t="str">
        <f>'Mapa de Riesgos'!AB22</f>
        <v>Subdirector Administrativo y Financiero</v>
      </c>
    </row>
    <row r="23" spans="1:35" ht="60" x14ac:dyDescent="0.25">
      <c r="A23" s="148"/>
      <c r="B23" s="113"/>
      <c r="C23" s="113"/>
      <c r="D23" s="113"/>
      <c r="E23" s="113"/>
      <c r="F23" s="34" t="str">
        <f>'Mapa de Riesgos'!S23</f>
        <v xml:space="preserve">El tesorero o un funcionario de tesorería verifica los requisitos soportes para el tramite de pago recibidos conforme a los lineamientos para la ejecución financiera y presupuestal generando la ordena de pago </v>
      </c>
      <c r="G23" s="45" t="s">
        <v>216</v>
      </c>
      <c r="H23" s="52" t="s">
        <v>73</v>
      </c>
      <c r="I23" s="52" t="s">
        <v>74</v>
      </c>
      <c r="J23" s="53">
        <f t="shared" si="0"/>
        <v>15</v>
      </c>
      <c r="K23" s="53" t="s">
        <v>75</v>
      </c>
      <c r="L23" s="53">
        <f t="shared" si="1"/>
        <v>15</v>
      </c>
      <c r="M23" s="53" t="s">
        <v>76</v>
      </c>
      <c r="N23" s="53">
        <f t="shared" si="2"/>
        <v>15</v>
      </c>
      <c r="O23" s="53" t="s">
        <v>115</v>
      </c>
      <c r="P23" s="53">
        <f t="shared" si="3"/>
        <v>10</v>
      </c>
      <c r="Q23" s="53" t="s">
        <v>78</v>
      </c>
      <c r="R23" s="53">
        <f t="shared" si="4"/>
        <v>15</v>
      </c>
      <c r="S23" s="52" t="s">
        <v>79</v>
      </c>
      <c r="T23" s="53">
        <f t="shared" si="5"/>
        <v>15</v>
      </c>
      <c r="U23" s="53" t="s">
        <v>80</v>
      </c>
      <c r="V23" s="53">
        <f t="shared" si="6"/>
        <v>10</v>
      </c>
      <c r="W23" s="33">
        <f t="shared" si="7"/>
        <v>95</v>
      </c>
      <c r="X23" s="56"/>
      <c r="Y23" s="129"/>
      <c r="Z23" s="114"/>
      <c r="AA23" s="114"/>
      <c r="AB23" s="114"/>
      <c r="AC23" s="113"/>
      <c r="AD23" s="117"/>
      <c r="AE23" s="118"/>
      <c r="AF23" s="122"/>
      <c r="AG23" s="59"/>
      <c r="AH23" s="113"/>
      <c r="AI23" s="113"/>
    </row>
    <row r="24" spans="1:35" ht="72" x14ac:dyDescent="0.25">
      <c r="A24" s="148"/>
      <c r="B24" s="113"/>
      <c r="C24" s="113"/>
      <c r="D24" s="113"/>
      <c r="E24" s="113"/>
      <c r="F24" s="34" t="str">
        <f>'Mapa de Riesgos'!S24</f>
        <v>El tesorero verifica los requisitos soportes para el tramite de pago recibidos conforme a los lineamientos para la ejecución financiera y presupuestal autorizando la orden de pago, para finalizar el tramite de pago contratistas a contractual y los demás pago al archivo de gestión del área.</v>
      </c>
      <c r="G24" s="45" t="s">
        <v>216</v>
      </c>
      <c r="H24" s="52" t="s">
        <v>73</v>
      </c>
      <c r="I24" s="52" t="s">
        <v>74</v>
      </c>
      <c r="J24" s="53">
        <f t="shared" si="0"/>
        <v>15</v>
      </c>
      <c r="K24" s="53" t="s">
        <v>75</v>
      </c>
      <c r="L24" s="53">
        <f t="shared" si="1"/>
        <v>15</v>
      </c>
      <c r="M24" s="53" t="s">
        <v>76</v>
      </c>
      <c r="N24" s="53">
        <f t="shared" si="2"/>
        <v>15</v>
      </c>
      <c r="O24" s="53" t="s">
        <v>115</v>
      </c>
      <c r="P24" s="53">
        <f t="shared" si="3"/>
        <v>10</v>
      </c>
      <c r="Q24" s="53" t="s">
        <v>78</v>
      </c>
      <c r="R24" s="53">
        <f t="shared" si="4"/>
        <v>15</v>
      </c>
      <c r="S24" s="52" t="s">
        <v>79</v>
      </c>
      <c r="T24" s="53">
        <f t="shared" si="5"/>
        <v>15</v>
      </c>
      <c r="U24" s="53" t="s">
        <v>80</v>
      </c>
      <c r="V24" s="53">
        <f t="shared" si="6"/>
        <v>10</v>
      </c>
      <c r="W24" s="33">
        <f t="shared" si="7"/>
        <v>95</v>
      </c>
      <c r="X24" s="57"/>
      <c r="Y24" s="130"/>
      <c r="Z24" s="114"/>
      <c r="AA24" s="114"/>
      <c r="AB24" s="114"/>
      <c r="AC24" s="113"/>
      <c r="AD24" s="119"/>
      <c r="AE24" s="120"/>
      <c r="AF24" s="123"/>
      <c r="AG24" s="60"/>
      <c r="AH24" s="113"/>
      <c r="AI24" s="113"/>
    </row>
    <row r="25" spans="1:35" ht="60" customHeight="1" x14ac:dyDescent="0.25">
      <c r="A25" s="148">
        <f>'Mapa de Riesgos'!A25</f>
        <v>5</v>
      </c>
      <c r="B25" s="113" t="str">
        <f>'Mapa de Riesgos'!H25</f>
        <v xml:space="preserve"> Corrupción</v>
      </c>
      <c r="C25" s="113" t="str">
        <f>'Mapa de Riesgos'!I25</f>
        <v xml:space="preserve">1. Falta de controles en los procesos. 2. Diseños mal diseñados3. Presiones sociales . 4. Desobediencia de valores </v>
      </c>
      <c r="D25" s="113" t="str">
        <f>'Mapa de Riesgos'!J25</f>
        <v>Posibilidad de recibir o solicitar dádivas en la compra de bienes, obras y servicios en beneficio propio o de un tercero</v>
      </c>
      <c r="E25" s="113" t="str">
        <f>'Mapa de Riesgos'!K25</f>
        <v>1. Ineficiencia administrativa. 2. Sanciones disciplinarias y fiscales a los funcionarios. 3. Detrimentos. 4 Perdida de la imagen institucional</v>
      </c>
      <c r="F25" s="58" t="str">
        <f>'Mapa de Riesgos'!S25</f>
        <v xml:space="preserve">El Subdirector Administrativo y Financiero verifica el contenido de los documentos soporte del proceso contractual de responsabilidad del área garantizando el cumplimiento de las normas contractuales. </v>
      </c>
      <c r="G25" s="124" t="s">
        <v>210</v>
      </c>
      <c r="H25" s="126" t="s">
        <v>73</v>
      </c>
      <c r="I25" s="126" t="s">
        <v>74</v>
      </c>
      <c r="J25" s="126">
        <f t="shared" si="0"/>
        <v>15</v>
      </c>
      <c r="K25" s="126" t="s">
        <v>75</v>
      </c>
      <c r="L25" s="126">
        <f t="shared" si="1"/>
        <v>15</v>
      </c>
      <c r="M25" s="126" t="s">
        <v>76</v>
      </c>
      <c r="N25" s="126">
        <f t="shared" si="2"/>
        <v>15</v>
      </c>
      <c r="O25" s="126" t="s">
        <v>77</v>
      </c>
      <c r="P25" s="126">
        <f t="shared" si="3"/>
        <v>15</v>
      </c>
      <c r="Q25" s="126" t="s">
        <v>78</v>
      </c>
      <c r="R25" s="126">
        <f t="shared" si="4"/>
        <v>15</v>
      </c>
      <c r="S25" s="124" t="s">
        <v>79</v>
      </c>
      <c r="T25" s="126">
        <f t="shared" si="5"/>
        <v>15</v>
      </c>
      <c r="U25" s="126" t="s">
        <v>80</v>
      </c>
      <c r="V25" s="126">
        <f t="shared" si="6"/>
        <v>10</v>
      </c>
      <c r="W25" s="55">
        <f>J25+L25+N25+P25+R25+T25+V25</f>
        <v>100</v>
      </c>
      <c r="X25" s="55">
        <f>SUM(W25:W27)/1</f>
        <v>100</v>
      </c>
      <c r="Y25" s="128">
        <v>0</v>
      </c>
      <c r="Z25" s="114">
        <f>IF(X25&lt;=50,'Mapa de Riesgos'!M25:M27,IF(X25&lt;=75,'Mapa de Riesgos'!M25:M27-1,IF(X25&lt;=100,'Mapa de Riesgos'!M25:M27-2,'Mapa de Riesgos'!M25:M27)))</f>
        <v>2</v>
      </c>
      <c r="AA25" s="114">
        <f>IF(Y25&lt;=50,'Mapa de Riesgos'!O25:O27,IF(Y25&lt;=75,'Mapa de Riesgos'!O25:O27-1,IF(Y25&lt;=100,'Mapa de Riesgos'!O25:O27-2,'Mapa de Riesgos'!O25:O27)))</f>
        <v>3</v>
      </c>
      <c r="AB25" s="114" t="str">
        <f>'Mapa de Riesgos'!X25</f>
        <v>MODERADA</v>
      </c>
      <c r="AC25" s="113" t="str">
        <f t="shared" ref="AC25" si="11">IF(AB25="BAJA","No requiere",IF(AB25="MODERADA","Si el proceso lo requiere",IF(AB25="ALTA","Debe formularse",IF(AB25="EXTREMA","Debe formularse",""))))</f>
        <v>Si el proceso lo requiere</v>
      </c>
      <c r="AD25" s="115" t="str">
        <f>'Mapa de Riesgos'!Y25</f>
        <v>ASUMIR, REDUCIR EL RIESGO</v>
      </c>
      <c r="AE25" s="116"/>
      <c r="AF25" s="128" t="s">
        <v>152</v>
      </c>
      <c r="AG25" s="58" t="str">
        <f>'Mapa de Riesgos'!AA25</f>
        <v>01/04/2022 a 30/11/2022</v>
      </c>
      <c r="AH25" s="113" t="str">
        <f>'Mapa de Riesgos'!AC25</f>
        <v>Listado de asistencia a capacitacion, registros, certificados de estudio</v>
      </c>
      <c r="AI25" s="58" t="str">
        <f>'Mapa de Riesgos'!AB25</f>
        <v>Subdirector Administrativo y Financiero</v>
      </c>
    </row>
    <row r="26" spans="1:35" ht="43.5" customHeight="1" x14ac:dyDescent="0.25">
      <c r="A26" s="148"/>
      <c r="B26" s="113"/>
      <c r="C26" s="113"/>
      <c r="D26" s="113"/>
      <c r="E26" s="113"/>
      <c r="F26" s="59"/>
      <c r="G26" s="147"/>
      <c r="H26" s="143"/>
      <c r="I26" s="143"/>
      <c r="J26" s="143"/>
      <c r="K26" s="143"/>
      <c r="L26" s="143"/>
      <c r="M26" s="143"/>
      <c r="N26" s="143"/>
      <c r="O26" s="143"/>
      <c r="P26" s="143"/>
      <c r="Q26" s="143"/>
      <c r="R26" s="143"/>
      <c r="S26" s="147"/>
      <c r="T26" s="143"/>
      <c r="U26" s="143"/>
      <c r="V26" s="143"/>
      <c r="W26" s="56"/>
      <c r="X26" s="56"/>
      <c r="Y26" s="129"/>
      <c r="Z26" s="114"/>
      <c r="AA26" s="114"/>
      <c r="AB26" s="114"/>
      <c r="AC26" s="113"/>
      <c r="AD26" s="117"/>
      <c r="AE26" s="118"/>
      <c r="AF26" s="129"/>
      <c r="AG26" s="59"/>
      <c r="AH26" s="113"/>
      <c r="AI26" s="59"/>
    </row>
    <row r="27" spans="1:35" ht="48" customHeight="1" x14ac:dyDescent="0.25">
      <c r="A27" s="148"/>
      <c r="B27" s="113"/>
      <c r="C27" s="113"/>
      <c r="D27" s="113"/>
      <c r="E27" s="113"/>
      <c r="F27" s="60"/>
      <c r="G27" s="125"/>
      <c r="H27" s="127"/>
      <c r="I27" s="127"/>
      <c r="J27" s="127"/>
      <c r="K27" s="127"/>
      <c r="L27" s="127"/>
      <c r="M27" s="127"/>
      <c r="N27" s="127"/>
      <c r="O27" s="127"/>
      <c r="P27" s="127"/>
      <c r="Q27" s="127"/>
      <c r="R27" s="127"/>
      <c r="S27" s="125"/>
      <c r="T27" s="127"/>
      <c r="U27" s="127"/>
      <c r="V27" s="127"/>
      <c r="W27" s="57"/>
      <c r="X27" s="57"/>
      <c r="Y27" s="130"/>
      <c r="Z27" s="114"/>
      <c r="AA27" s="114"/>
      <c r="AB27" s="114"/>
      <c r="AC27" s="113"/>
      <c r="AD27" s="119"/>
      <c r="AE27" s="120"/>
      <c r="AF27" s="130"/>
      <c r="AG27" s="60"/>
      <c r="AH27" s="113"/>
      <c r="AI27" s="60"/>
    </row>
    <row r="28" spans="1:35" ht="72" customHeight="1" x14ac:dyDescent="0.25">
      <c r="A28" s="148">
        <f>'Mapa de Riesgos'!A28</f>
        <v>6</v>
      </c>
      <c r="B28" s="113" t="str">
        <f>'Mapa de Riesgos'!H28</f>
        <v xml:space="preserve"> Corrupción</v>
      </c>
      <c r="C28" s="113" t="str">
        <f>'Mapa de Riesgos'!I28</f>
        <v xml:space="preserve">1. Desobediencia de los deberes como servidor publico. 2. Desobediencia de valores 3. Presiones sociales </v>
      </c>
      <c r="D28" s="113" t="str">
        <f>'Mapa de Riesgos'!J28</f>
        <v>Posibilidad de recibir o solicitar dadivas durante la prestación de un servicio ofertado por la E.S.E. VIDASINU beneficios a nombre propio o de terceros</v>
      </c>
      <c r="E28" s="113" t="str">
        <f>'Mapa de Riesgos'!K28</f>
        <v>1. Mala prestaciòn de los servicios. 2. Demandas o investigaciones por denuncias ciudadanas. 3. Perdia de la imagen isntitucional</v>
      </c>
      <c r="F28" s="58" t="str">
        <f>'Mapa de Riesgos'!S28</f>
        <v>El líder del proceso verifica que los servidores públicos y contratistas a su cargo realicen el curso de integridad o asistan a capacitacion de conflicto de interes o demas cursos relacionados con la politica de integridad, con el fin de garantizar que todos conozcan como se apropian estos principios en Función Pública.</v>
      </c>
      <c r="G28" s="126" t="s">
        <v>230</v>
      </c>
      <c r="H28" s="126" t="s">
        <v>73</v>
      </c>
      <c r="I28" s="126" t="s">
        <v>74</v>
      </c>
      <c r="J28" s="126">
        <f t="shared" si="0"/>
        <v>15</v>
      </c>
      <c r="K28" s="126" t="s">
        <v>75</v>
      </c>
      <c r="L28" s="126">
        <f t="shared" si="1"/>
        <v>15</v>
      </c>
      <c r="M28" s="126" t="s">
        <v>76</v>
      </c>
      <c r="N28" s="126">
        <f t="shared" si="2"/>
        <v>15</v>
      </c>
      <c r="O28" s="126" t="s">
        <v>77</v>
      </c>
      <c r="P28" s="126">
        <f t="shared" si="3"/>
        <v>15</v>
      </c>
      <c r="Q28" s="126" t="s">
        <v>78</v>
      </c>
      <c r="R28" s="126">
        <f t="shared" si="4"/>
        <v>15</v>
      </c>
      <c r="S28" s="126" t="s">
        <v>79</v>
      </c>
      <c r="T28" s="126">
        <f t="shared" si="5"/>
        <v>15</v>
      </c>
      <c r="U28" s="126" t="s">
        <v>80</v>
      </c>
      <c r="V28" s="126">
        <f t="shared" si="6"/>
        <v>10</v>
      </c>
      <c r="W28" s="55">
        <f t="shared" si="7"/>
        <v>100</v>
      </c>
      <c r="X28" s="55">
        <f>SUM(W28:W30)/1</f>
        <v>100</v>
      </c>
      <c r="Y28" s="128">
        <v>0</v>
      </c>
      <c r="Z28" s="114">
        <f>IF(X28&lt;=50,'Mapa de Riesgos'!M28:M30,IF(X28&lt;=75,'Mapa de Riesgos'!M28:M30-1,IF(X28&lt;=100,'Mapa de Riesgos'!M28:M30-2,'Mapa de Riesgos'!M28:M30)))</f>
        <v>2</v>
      </c>
      <c r="AA28" s="114">
        <f>IF(Y28&lt;=50,'Mapa de Riesgos'!O28:O30,IF(Y28&lt;=75,'Mapa de Riesgos'!O28:O30-1,IF(Y28&lt;=100,'Mapa de Riesgos'!O28:O30-2,'Mapa de Riesgos'!O28:O30)))</f>
        <v>3</v>
      </c>
      <c r="AB28" s="114" t="str">
        <f>'Mapa de Riesgos'!X28</f>
        <v>MODERADA</v>
      </c>
      <c r="AC28" s="113" t="str">
        <f t="shared" ref="AC28" si="12">IF(AB28="BAJA","No requiere",IF(AB28="MODERADA","Si el proceso lo requiere",IF(AB28="ALTA","Debe formularse",IF(AB28="EXTREMA","Debe formularse",""))))</f>
        <v>Si el proceso lo requiere</v>
      </c>
      <c r="AD28" s="115" t="str">
        <f>'Mapa de Riesgos'!Y28</f>
        <v>ASUMIR, REDUCIR EL RIESGO</v>
      </c>
      <c r="AE28" s="116"/>
      <c r="AF28" s="121" t="s">
        <v>152</v>
      </c>
      <c r="AG28" s="58" t="str">
        <f>'Mapa de Riesgos'!AA28</f>
        <v>01/02/2022 a 30/11/2022</v>
      </c>
      <c r="AH28" s="113" t="str">
        <f>'Mapa de Riesgos'!AC28</f>
        <v>Listas de asistencia induccion, capacitaciòn, certificados</v>
      </c>
      <c r="AI28" s="113" t="str">
        <f>'Mapa de Riesgos'!AB28</f>
        <v>Subdirectora Cientifica - Asesor Talento Humano</v>
      </c>
    </row>
    <row r="29" spans="1:35" ht="40.5" customHeight="1" x14ac:dyDescent="0.25">
      <c r="A29" s="148"/>
      <c r="B29" s="113"/>
      <c r="C29" s="113"/>
      <c r="D29" s="113"/>
      <c r="E29" s="113"/>
      <c r="F29" s="59"/>
      <c r="G29" s="143"/>
      <c r="H29" s="143"/>
      <c r="I29" s="143"/>
      <c r="J29" s="143"/>
      <c r="K29" s="143"/>
      <c r="L29" s="143"/>
      <c r="M29" s="143"/>
      <c r="N29" s="143"/>
      <c r="O29" s="143"/>
      <c r="P29" s="143"/>
      <c r="Q29" s="143"/>
      <c r="R29" s="143"/>
      <c r="S29" s="143"/>
      <c r="T29" s="143"/>
      <c r="U29" s="143"/>
      <c r="V29" s="143"/>
      <c r="W29" s="56"/>
      <c r="X29" s="56"/>
      <c r="Y29" s="129"/>
      <c r="Z29" s="114"/>
      <c r="AA29" s="114"/>
      <c r="AB29" s="114"/>
      <c r="AC29" s="113"/>
      <c r="AD29" s="117"/>
      <c r="AE29" s="118"/>
      <c r="AF29" s="122"/>
      <c r="AG29" s="59"/>
      <c r="AH29" s="113"/>
      <c r="AI29" s="113"/>
    </row>
    <row r="30" spans="1:35" ht="32.25" customHeight="1" x14ac:dyDescent="0.25">
      <c r="A30" s="148"/>
      <c r="B30" s="113"/>
      <c r="C30" s="113"/>
      <c r="D30" s="113"/>
      <c r="E30" s="113"/>
      <c r="F30" s="60"/>
      <c r="G30" s="127"/>
      <c r="H30" s="127"/>
      <c r="I30" s="127"/>
      <c r="J30" s="127"/>
      <c r="K30" s="127"/>
      <c r="L30" s="127"/>
      <c r="M30" s="127"/>
      <c r="N30" s="127"/>
      <c r="O30" s="127"/>
      <c r="P30" s="127"/>
      <c r="Q30" s="127"/>
      <c r="R30" s="127"/>
      <c r="S30" s="127"/>
      <c r="T30" s="127"/>
      <c r="U30" s="127"/>
      <c r="V30" s="127"/>
      <c r="W30" s="57"/>
      <c r="X30" s="57"/>
      <c r="Y30" s="130"/>
      <c r="Z30" s="114"/>
      <c r="AA30" s="114"/>
      <c r="AB30" s="114"/>
      <c r="AC30" s="113"/>
      <c r="AD30" s="119"/>
      <c r="AE30" s="120"/>
      <c r="AF30" s="123"/>
      <c r="AG30" s="60"/>
      <c r="AH30" s="113"/>
      <c r="AI30" s="113"/>
    </row>
    <row r="31" spans="1:35" x14ac:dyDescent="0.25">
      <c r="G31" s="41"/>
      <c r="H31" s="41"/>
      <c r="I31" s="41"/>
      <c r="J31" s="41"/>
      <c r="K31" s="41"/>
      <c r="L31" s="41"/>
      <c r="M31" s="41"/>
      <c r="N31" s="41"/>
      <c r="O31" s="41"/>
      <c r="P31" s="41"/>
      <c r="Q31" s="41"/>
      <c r="R31" s="41"/>
      <c r="S31" s="41"/>
      <c r="T31" s="41"/>
      <c r="U31" s="41"/>
      <c r="V31" s="41"/>
    </row>
    <row r="32" spans="1:35" x14ac:dyDescent="0.25">
      <c r="G32" s="41"/>
      <c r="H32" s="41"/>
      <c r="I32" s="41"/>
      <c r="J32" s="41"/>
      <c r="K32" s="41"/>
      <c r="L32" s="41"/>
      <c r="M32" s="41"/>
      <c r="N32" s="41"/>
      <c r="O32" s="41"/>
      <c r="P32" s="41"/>
      <c r="Q32" s="41"/>
      <c r="R32" s="41"/>
      <c r="S32" s="41"/>
      <c r="T32" s="41"/>
      <c r="U32" s="41"/>
      <c r="V32" s="41"/>
    </row>
    <row r="33" spans="7:22" x14ac:dyDescent="0.25">
      <c r="G33" s="41"/>
      <c r="H33" s="41"/>
      <c r="I33" s="41"/>
      <c r="J33" s="41"/>
      <c r="K33" s="41"/>
      <c r="L33" s="41"/>
      <c r="M33" s="41"/>
      <c r="N33" s="41"/>
      <c r="O33" s="41"/>
      <c r="P33" s="41"/>
      <c r="Q33" s="41"/>
      <c r="R33" s="41"/>
      <c r="S33" s="41"/>
      <c r="T33" s="41"/>
      <c r="U33" s="41"/>
      <c r="V33" s="41"/>
    </row>
    <row r="34" spans="7:22" x14ac:dyDescent="0.25">
      <c r="G34" s="41"/>
      <c r="H34" s="41"/>
      <c r="I34" s="41"/>
      <c r="J34" s="41"/>
      <c r="K34" s="41"/>
      <c r="L34" s="41"/>
      <c r="M34" s="41"/>
      <c r="N34" s="41"/>
      <c r="O34" s="41"/>
      <c r="P34" s="41"/>
      <c r="Q34" s="41"/>
      <c r="R34" s="41"/>
      <c r="S34" s="41"/>
      <c r="T34" s="41"/>
      <c r="U34" s="41"/>
      <c r="V34" s="41"/>
    </row>
    <row r="35" spans="7:22" x14ac:dyDescent="0.25">
      <c r="G35" s="41"/>
      <c r="H35" s="41"/>
      <c r="I35" s="41"/>
      <c r="J35" s="41"/>
      <c r="K35" s="41"/>
      <c r="L35" s="41"/>
      <c r="M35" s="41"/>
      <c r="N35" s="41"/>
      <c r="O35" s="41"/>
      <c r="P35" s="41"/>
      <c r="Q35" s="41"/>
      <c r="R35" s="41"/>
      <c r="S35" s="41"/>
      <c r="T35" s="41"/>
      <c r="U35" s="41"/>
      <c r="V35" s="41"/>
    </row>
    <row r="36" spans="7:22" x14ac:dyDescent="0.25">
      <c r="G36" s="41"/>
      <c r="H36" s="41"/>
      <c r="I36" s="41"/>
      <c r="J36" s="41"/>
      <c r="K36" s="41"/>
      <c r="L36" s="41"/>
      <c r="M36" s="41"/>
      <c r="N36" s="41"/>
      <c r="O36" s="41"/>
      <c r="P36" s="41"/>
      <c r="Q36" s="41"/>
      <c r="R36" s="41"/>
      <c r="S36" s="41"/>
      <c r="T36" s="41"/>
      <c r="U36" s="41"/>
      <c r="V36" s="41"/>
    </row>
    <row r="37" spans="7:22" x14ac:dyDescent="0.25">
      <c r="G37" s="41"/>
      <c r="H37" s="41"/>
      <c r="I37" s="41"/>
      <c r="J37" s="41"/>
      <c r="K37" s="41"/>
      <c r="L37" s="41"/>
      <c r="M37" s="41"/>
      <c r="N37" s="41"/>
      <c r="O37" s="41"/>
      <c r="P37" s="41"/>
      <c r="Q37" s="41"/>
      <c r="R37" s="41"/>
      <c r="S37" s="41"/>
      <c r="T37" s="41"/>
      <c r="U37" s="41"/>
      <c r="V37" s="41"/>
    </row>
    <row r="38" spans="7:22" x14ac:dyDescent="0.25">
      <c r="G38" s="41"/>
      <c r="H38" s="41"/>
      <c r="I38" s="41"/>
      <c r="J38" s="41"/>
      <c r="K38" s="41"/>
      <c r="L38" s="41"/>
      <c r="M38" s="41"/>
      <c r="N38" s="41"/>
      <c r="O38" s="41"/>
      <c r="P38" s="41"/>
      <c r="Q38" s="41"/>
      <c r="R38" s="41"/>
      <c r="S38" s="41"/>
      <c r="T38" s="41"/>
      <c r="U38" s="41"/>
      <c r="V38" s="41"/>
    </row>
    <row r="39" spans="7:22" x14ac:dyDescent="0.25">
      <c r="G39" s="41"/>
      <c r="H39" s="41"/>
      <c r="I39" s="41"/>
      <c r="J39" s="41"/>
      <c r="K39" s="41"/>
      <c r="L39" s="41"/>
      <c r="M39" s="41"/>
      <c r="N39" s="41"/>
      <c r="O39" s="41"/>
      <c r="P39" s="41"/>
      <c r="Q39" s="41"/>
      <c r="R39" s="41"/>
      <c r="S39" s="41"/>
      <c r="T39" s="41"/>
      <c r="U39" s="41"/>
      <c r="V39" s="41"/>
    </row>
    <row r="40" spans="7:22" x14ac:dyDescent="0.25">
      <c r="G40" s="41"/>
      <c r="H40" s="41"/>
      <c r="I40" s="41"/>
      <c r="J40" s="41"/>
      <c r="K40" s="41"/>
      <c r="L40" s="41"/>
      <c r="M40" s="41"/>
      <c r="N40" s="41"/>
      <c r="O40" s="41"/>
      <c r="P40" s="41"/>
      <c r="Q40" s="41"/>
      <c r="R40" s="41"/>
      <c r="S40" s="41"/>
      <c r="T40" s="41"/>
      <c r="U40" s="41"/>
      <c r="V40" s="41"/>
    </row>
    <row r="41" spans="7:22" x14ac:dyDescent="0.25">
      <c r="G41" s="41"/>
      <c r="H41" s="41"/>
      <c r="I41" s="41"/>
      <c r="J41" s="41"/>
      <c r="K41" s="41"/>
      <c r="L41" s="41"/>
      <c r="M41" s="41"/>
      <c r="N41" s="41"/>
      <c r="O41" s="41"/>
      <c r="P41" s="41"/>
      <c r="Q41" s="41"/>
      <c r="R41" s="41"/>
      <c r="S41" s="41"/>
      <c r="T41" s="41"/>
      <c r="U41" s="41"/>
      <c r="V41" s="41"/>
    </row>
    <row r="42" spans="7:22" x14ac:dyDescent="0.25">
      <c r="G42" s="41"/>
      <c r="H42" s="41"/>
      <c r="I42" s="41"/>
      <c r="J42" s="41"/>
      <c r="K42" s="41"/>
      <c r="L42" s="41"/>
      <c r="M42" s="41"/>
      <c r="N42" s="41"/>
      <c r="O42" s="41"/>
      <c r="P42" s="41"/>
      <c r="Q42" s="41"/>
      <c r="R42" s="41"/>
      <c r="S42" s="41"/>
      <c r="T42" s="41"/>
      <c r="U42" s="41"/>
      <c r="V42" s="41"/>
    </row>
    <row r="43" spans="7:22" x14ac:dyDescent="0.25">
      <c r="G43" s="41"/>
      <c r="H43" s="41"/>
      <c r="I43" s="41"/>
      <c r="J43" s="41"/>
      <c r="K43" s="41"/>
      <c r="L43" s="41"/>
      <c r="M43" s="41"/>
      <c r="N43" s="41"/>
      <c r="O43" s="41"/>
      <c r="P43" s="41"/>
      <c r="Q43" s="41"/>
      <c r="R43" s="41"/>
      <c r="S43" s="41"/>
      <c r="T43" s="41"/>
      <c r="U43" s="41"/>
      <c r="V43" s="41"/>
    </row>
    <row r="44" spans="7:22" x14ac:dyDescent="0.25">
      <c r="G44" s="41"/>
      <c r="H44" s="41"/>
      <c r="I44" s="41"/>
      <c r="J44" s="41"/>
      <c r="K44" s="41"/>
      <c r="L44" s="41"/>
      <c r="M44" s="41"/>
      <c r="N44" s="41"/>
      <c r="O44" s="41"/>
      <c r="P44" s="41"/>
      <c r="Q44" s="41"/>
      <c r="R44" s="41"/>
      <c r="S44" s="41"/>
      <c r="T44" s="41"/>
      <c r="U44" s="41"/>
      <c r="V44" s="41"/>
    </row>
    <row r="45" spans="7:22" x14ac:dyDescent="0.25">
      <c r="G45" s="41"/>
      <c r="H45" s="41"/>
      <c r="I45" s="41"/>
      <c r="J45" s="41"/>
      <c r="K45" s="41"/>
      <c r="L45" s="41"/>
      <c r="M45" s="41"/>
      <c r="N45" s="41"/>
      <c r="O45" s="41"/>
      <c r="P45" s="41"/>
      <c r="Q45" s="41"/>
      <c r="R45" s="41"/>
      <c r="S45" s="41"/>
      <c r="T45" s="41"/>
      <c r="U45" s="41"/>
      <c r="V45" s="41"/>
    </row>
    <row r="46" spans="7:22" x14ac:dyDescent="0.25">
      <c r="G46" s="41"/>
      <c r="H46" s="41"/>
      <c r="I46" s="41"/>
      <c r="J46" s="41"/>
      <c r="K46" s="41"/>
      <c r="L46" s="41"/>
      <c r="M46" s="41"/>
      <c r="N46" s="41"/>
      <c r="O46" s="41"/>
      <c r="P46" s="41"/>
      <c r="Q46" s="41"/>
      <c r="R46" s="41"/>
      <c r="S46" s="41"/>
      <c r="T46" s="41"/>
      <c r="U46" s="41"/>
      <c r="V46" s="41"/>
    </row>
    <row r="47" spans="7:22" x14ac:dyDescent="0.25">
      <c r="G47" s="41"/>
      <c r="H47" s="41"/>
      <c r="I47" s="41"/>
      <c r="J47" s="41"/>
      <c r="K47" s="41"/>
      <c r="L47" s="41"/>
      <c r="M47" s="41"/>
      <c r="N47" s="41"/>
      <c r="O47" s="41"/>
      <c r="P47" s="41"/>
      <c r="Q47" s="41"/>
      <c r="R47" s="41"/>
      <c r="S47" s="41"/>
      <c r="T47" s="41"/>
      <c r="U47" s="41"/>
      <c r="V47" s="41"/>
    </row>
    <row r="48" spans="7:22" x14ac:dyDescent="0.25">
      <c r="G48" s="41"/>
      <c r="H48" s="41"/>
      <c r="I48" s="41"/>
      <c r="J48" s="41"/>
      <c r="K48" s="41"/>
      <c r="L48" s="41"/>
      <c r="M48" s="41"/>
      <c r="N48" s="41"/>
      <c r="O48" s="41"/>
      <c r="P48" s="41"/>
      <c r="Q48" s="41"/>
      <c r="R48" s="41"/>
      <c r="S48" s="41"/>
      <c r="T48" s="41"/>
      <c r="U48" s="41"/>
      <c r="V48" s="41"/>
    </row>
    <row r="49" spans="7:22" x14ac:dyDescent="0.25">
      <c r="G49" s="41"/>
      <c r="H49" s="41"/>
      <c r="I49" s="41"/>
      <c r="J49" s="41"/>
      <c r="K49" s="41"/>
      <c r="L49" s="41"/>
      <c r="M49" s="41"/>
      <c r="N49" s="41"/>
      <c r="O49" s="41"/>
      <c r="P49" s="41"/>
      <c r="Q49" s="41"/>
      <c r="R49" s="41"/>
      <c r="S49" s="41"/>
      <c r="T49" s="41"/>
      <c r="U49" s="41"/>
      <c r="V49" s="41"/>
    </row>
    <row r="50" spans="7:22" x14ac:dyDescent="0.25">
      <c r="G50" s="41"/>
      <c r="H50" s="41"/>
      <c r="I50" s="41"/>
      <c r="J50" s="41"/>
      <c r="K50" s="41"/>
      <c r="L50" s="41"/>
      <c r="M50" s="41"/>
      <c r="N50" s="41"/>
      <c r="O50" s="41"/>
      <c r="P50" s="41"/>
      <c r="Q50" s="41"/>
      <c r="R50" s="41"/>
      <c r="S50" s="41"/>
      <c r="T50" s="41"/>
      <c r="U50" s="41"/>
      <c r="V50" s="41"/>
    </row>
    <row r="51" spans="7:22" x14ac:dyDescent="0.25">
      <c r="G51" s="41"/>
      <c r="H51" s="41"/>
      <c r="I51" s="41"/>
      <c r="J51" s="41"/>
      <c r="K51" s="41"/>
      <c r="L51" s="41"/>
      <c r="M51" s="41"/>
      <c r="N51" s="41"/>
      <c r="O51" s="41"/>
      <c r="P51" s="41"/>
      <c r="Q51" s="41"/>
      <c r="R51" s="41"/>
      <c r="S51" s="41"/>
      <c r="T51" s="41"/>
      <c r="U51" s="41"/>
      <c r="V51" s="41"/>
    </row>
    <row r="52" spans="7:22" x14ac:dyDescent="0.25">
      <c r="G52" s="41"/>
      <c r="H52" s="41"/>
      <c r="I52" s="41"/>
      <c r="J52" s="41"/>
      <c r="K52" s="41"/>
      <c r="L52" s="41"/>
      <c r="M52" s="41"/>
      <c r="N52" s="41"/>
      <c r="O52" s="41"/>
      <c r="P52" s="41"/>
      <c r="Q52" s="41"/>
      <c r="R52" s="41"/>
      <c r="S52" s="41"/>
      <c r="T52" s="41"/>
      <c r="U52" s="41"/>
      <c r="V52" s="41"/>
    </row>
    <row r="53" spans="7:22" x14ac:dyDescent="0.25">
      <c r="G53" s="41"/>
      <c r="H53" s="41"/>
      <c r="I53" s="41"/>
      <c r="J53" s="41"/>
      <c r="K53" s="41"/>
      <c r="L53" s="41"/>
      <c r="M53" s="41"/>
      <c r="N53" s="41"/>
      <c r="O53" s="41"/>
      <c r="P53" s="41"/>
      <c r="Q53" s="41"/>
      <c r="R53" s="41"/>
      <c r="S53" s="41"/>
      <c r="T53" s="41"/>
      <c r="U53" s="41"/>
      <c r="V53" s="41"/>
    </row>
    <row r="54" spans="7:22" x14ac:dyDescent="0.25">
      <c r="G54" s="41"/>
      <c r="H54" s="41"/>
      <c r="I54" s="41"/>
      <c r="J54" s="41"/>
      <c r="K54" s="41"/>
      <c r="L54" s="41"/>
      <c r="M54" s="41"/>
      <c r="N54" s="41"/>
      <c r="O54" s="41"/>
      <c r="P54" s="41"/>
      <c r="Q54" s="41"/>
      <c r="R54" s="41"/>
      <c r="S54" s="41"/>
      <c r="T54" s="41"/>
      <c r="U54" s="41"/>
      <c r="V54" s="41"/>
    </row>
    <row r="55" spans="7:22" x14ac:dyDescent="0.25">
      <c r="G55" s="41"/>
      <c r="H55" s="41"/>
      <c r="I55" s="41"/>
      <c r="J55" s="41"/>
      <c r="K55" s="41"/>
      <c r="L55" s="41"/>
      <c r="M55" s="41"/>
      <c r="N55" s="41"/>
      <c r="O55" s="41"/>
      <c r="P55" s="41"/>
      <c r="Q55" s="41"/>
      <c r="R55" s="41"/>
      <c r="S55" s="41"/>
      <c r="T55" s="41"/>
      <c r="U55" s="41"/>
      <c r="V55" s="41"/>
    </row>
    <row r="56" spans="7:22" x14ac:dyDescent="0.25">
      <c r="G56" s="41"/>
      <c r="H56" s="41"/>
      <c r="I56" s="41"/>
      <c r="J56" s="41"/>
      <c r="K56" s="41"/>
      <c r="L56" s="41"/>
      <c r="M56" s="41"/>
      <c r="N56" s="41"/>
      <c r="O56" s="41"/>
      <c r="P56" s="41"/>
      <c r="Q56" s="41"/>
      <c r="R56" s="41"/>
      <c r="S56" s="41"/>
      <c r="T56" s="41"/>
      <c r="U56" s="41"/>
      <c r="V56" s="41"/>
    </row>
    <row r="57" spans="7:22" x14ac:dyDescent="0.25">
      <c r="G57" s="41"/>
      <c r="H57" s="41"/>
      <c r="I57" s="41"/>
      <c r="J57" s="41"/>
      <c r="K57" s="41"/>
      <c r="L57" s="41"/>
      <c r="M57" s="41"/>
      <c r="N57" s="41"/>
      <c r="O57" s="41"/>
      <c r="P57" s="41"/>
      <c r="Q57" s="41"/>
      <c r="R57" s="41"/>
      <c r="S57" s="41"/>
      <c r="T57" s="41"/>
      <c r="U57" s="41"/>
      <c r="V57" s="41"/>
    </row>
    <row r="58" spans="7:22" x14ac:dyDescent="0.25">
      <c r="G58" s="41"/>
      <c r="H58" s="41"/>
      <c r="I58" s="41"/>
      <c r="J58" s="41"/>
      <c r="K58" s="41"/>
      <c r="L58" s="41"/>
      <c r="M58" s="41"/>
      <c r="N58" s="41"/>
      <c r="O58" s="41"/>
      <c r="P58" s="41"/>
      <c r="Q58" s="41"/>
      <c r="R58" s="41"/>
      <c r="S58" s="41"/>
      <c r="T58" s="41"/>
      <c r="U58" s="41"/>
      <c r="V58" s="41"/>
    </row>
    <row r="59" spans="7:22" x14ac:dyDescent="0.25">
      <c r="G59" s="41"/>
      <c r="H59" s="41"/>
      <c r="I59" s="41"/>
      <c r="J59" s="41"/>
      <c r="K59" s="41"/>
      <c r="L59" s="41"/>
      <c r="M59" s="41"/>
      <c r="N59" s="41"/>
      <c r="O59" s="41"/>
      <c r="P59" s="41"/>
      <c r="Q59" s="41"/>
      <c r="R59" s="41"/>
      <c r="S59" s="41"/>
      <c r="T59" s="41"/>
      <c r="U59" s="41"/>
      <c r="V59" s="41"/>
    </row>
    <row r="60" spans="7:22" x14ac:dyDescent="0.25">
      <c r="G60" s="41"/>
      <c r="H60" s="41"/>
      <c r="I60" s="41"/>
      <c r="J60" s="41"/>
      <c r="K60" s="41"/>
      <c r="L60" s="41"/>
      <c r="M60" s="41"/>
      <c r="N60" s="41"/>
      <c r="O60" s="41"/>
      <c r="P60" s="41"/>
      <c r="Q60" s="41"/>
      <c r="R60" s="41"/>
      <c r="S60" s="41"/>
      <c r="T60" s="41"/>
      <c r="U60" s="41"/>
      <c r="V60" s="41"/>
    </row>
    <row r="61" spans="7:22" x14ac:dyDescent="0.25">
      <c r="G61" s="41"/>
      <c r="H61" s="41"/>
      <c r="I61" s="41"/>
      <c r="J61" s="41"/>
      <c r="K61" s="41"/>
      <c r="L61" s="41"/>
      <c r="M61" s="41"/>
      <c r="N61" s="41"/>
      <c r="O61" s="41"/>
      <c r="P61" s="41"/>
      <c r="Q61" s="41"/>
      <c r="R61" s="41"/>
      <c r="S61" s="41"/>
      <c r="T61" s="41"/>
      <c r="U61" s="41"/>
      <c r="V61" s="41"/>
    </row>
    <row r="62" spans="7:22" x14ac:dyDescent="0.25">
      <c r="G62" s="41"/>
      <c r="H62" s="41"/>
      <c r="I62" s="41"/>
      <c r="J62" s="41"/>
      <c r="K62" s="41"/>
      <c r="L62" s="41"/>
      <c r="M62" s="41"/>
      <c r="N62" s="41"/>
      <c r="O62" s="41"/>
      <c r="P62" s="41"/>
      <c r="Q62" s="41"/>
      <c r="R62" s="41"/>
      <c r="S62" s="41"/>
      <c r="T62" s="41"/>
      <c r="U62" s="41"/>
      <c r="V62" s="41"/>
    </row>
    <row r="63" spans="7:22" x14ac:dyDescent="0.25">
      <c r="G63" s="41"/>
      <c r="H63" s="41"/>
      <c r="I63" s="41"/>
      <c r="J63" s="41"/>
      <c r="K63" s="41"/>
      <c r="L63" s="41"/>
      <c r="M63" s="41"/>
      <c r="N63" s="41"/>
      <c r="O63" s="41"/>
      <c r="P63" s="41"/>
      <c r="Q63" s="41"/>
      <c r="R63" s="41"/>
      <c r="S63" s="41"/>
      <c r="T63" s="41"/>
      <c r="U63" s="41"/>
      <c r="V63" s="41"/>
    </row>
    <row r="64" spans="7:22" x14ac:dyDescent="0.25">
      <c r="G64" s="41"/>
      <c r="H64" s="41"/>
      <c r="I64" s="41"/>
      <c r="J64" s="41"/>
      <c r="K64" s="41"/>
      <c r="L64" s="41"/>
      <c r="M64" s="41"/>
      <c r="N64" s="41"/>
      <c r="O64" s="41"/>
      <c r="P64" s="41"/>
      <c r="Q64" s="41"/>
      <c r="R64" s="41"/>
      <c r="S64" s="41"/>
      <c r="T64" s="41"/>
      <c r="U64" s="41"/>
      <c r="V64" s="41"/>
    </row>
    <row r="65" spans="7:22" x14ac:dyDescent="0.25">
      <c r="G65" s="41"/>
      <c r="H65" s="41"/>
      <c r="I65" s="41"/>
      <c r="J65" s="41"/>
      <c r="K65" s="41"/>
      <c r="L65" s="41"/>
      <c r="M65" s="41"/>
      <c r="N65" s="41"/>
      <c r="O65" s="41"/>
      <c r="P65" s="41"/>
      <c r="Q65" s="41"/>
      <c r="R65" s="41"/>
      <c r="S65" s="41"/>
      <c r="T65" s="41"/>
      <c r="U65" s="41"/>
      <c r="V65" s="41"/>
    </row>
    <row r="66" spans="7:22" x14ac:dyDescent="0.25">
      <c r="G66" s="41"/>
      <c r="H66" s="41"/>
      <c r="I66" s="41"/>
      <c r="J66" s="41"/>
      <c r="K66" s="41"/>
      <c r="L66" s="41"/>
      <c r="M66" s="41"/>
      <c r="N66" s="41"/>
      <c r="O66" s="41"/>
      <c r="P66" s="41"/>
      <c r="Q66" s="41"/>
      <c r="R66" s="41"/>
      <c r="S66" s="41"/>
      <c r="T66" s="41"/>
      <c r="U66" s="41"/>
      <c r="V66" s="41"/>
    </row>
    <row r="67" spans="7:22" x14ac:dyDescent="0.25">
      <c r="G67" s="41"/>
      <c r="H67" s="41"/>
      <c r="I67" s="41"/>
      <c r="J67" s="41"/>
      <c r="K67" s="41"/>
      <c r="L67" s="41"/>
      <c r="M67" s="41"/>
      <c r="N67" s="41"/>
      <c r="O67" s="41"/>
      <c r="P67" s="41"/>
      <c r="Q67" s="41"/>
      <c r="R67" s="41"/>
      <c r="S67" s="41"/>
      <c r="T67" s="41"/>
      <c r="U67" s="41"/>
      <c r="V67" s="41"/>
    </row>
    <row r="68" spans="7:22" x14ac:dyDescent="0.25">
      <c r="G68" s="41"/>
      <c r="H68" s="41"/>
      <c r="I68" s="41"/>
      <c r="J68" s="41"/>
      <c r="K68" s="41"/>
      <c r="L68" s="41"/>
      <c r="M68" s="41"/>
      <c r="N68" s="41"/>
      <c r="O68" s="41"/>
      <c r="P68" s="41"/>
      <c r="Q68" s="41"/>
      <c r="R68" s="41"/>
      <c r="S68" s="41"/>
      <c r="T68" s="41"/>
      <c r="U68" s="41"/>
      <c r="V68" s="41"/>
    </row>
    <row r="69" spans="7:22" x14ac:dyDescent="0.25">
      <c r="G69" s="41"/>
      <c r="H69" s="41"/>
      <c r="I69" s="41"/>
      <c r="J69" s="41"/>
      <c r="K69" s="41"/>
      <c r="L69" s="41"/>
      <c r="M69" s="41"/>
      <c r="N69" s="41"/>
      <c r="O69" s="41"/>
      <c r="P69" s="41"/>
      <c r="Q69" s="41"/>
      <c r="R69" s="41"/>
      <c r="S69" s="41"/>
      <c r="T69" s="41"/>
      <c r="U69" s="41"/>
      <c r="V69" s="41"/>
    </row>
    <row r="70" spans="7:22" x14ac:dyDescent="0.25">
      <c r="G70" s="41"/>
      <c r="H70" s="41"/>
      <c r="I70" s="41"/>
      <c r="J70" s="41"/>
      <c r="K70" s="41"/>
      <c r="L70" s="41"/>
      <c r="M70" s="41"/>
      <c r="N70" s="41"/>
      <c r="O70" s="41"/>
      <c r="P70" s="41"/>
      <c r="Q70" s="41"/>
      <c r="R70" s="41"/>
      <c r="S70" s="41"/>
      <c r="T70" s="41"/>
      <c r="U70" s="41"/>
      <c r="V70" s="41"/>
    </row>
    <row r="71" spans="7:22" x14ac:dyDescent="0.25">
      <c r="G71" s="41"/>
      <c r="H71" s="41"/>
      <c r="I71" s="41"/>
      <c r="J71" s="41"/>
      <c r="K71" s="41"/>
      <c r="L71" s="41"/>
      <c r="M71" s="41"/>
      <c r="N71" s="41"/>
      <c r="O71" s="41"/>
      <c r="P71" s="41"/>
      <c r="Q71" s="41"/>
      <c r="R71" s="41"/>
      <c r="S71" s="41"/>
      <c r="T71" s="41"/>
      <c r="U71" s="41"/>
      <c r="V71" s="41"/>
    </row>
    <row r="72" spans="7:22" x14ac:dyDescent="0.25">
      <c r="G72" s="41"/>
      <c r="H72" s="41"/>
      <c r="I72" s="41"/>
      <c r="J72" s="41"/>
      <c r="K72" s="41"/>
      <c r="L72" s="41"/>
      <c r="M72" s="41"/>
      <c r="N72" s="41"/>
      <c r="O72" s="41"/>
      <c r="P72" s="41"/>
      <c r="Q72" s="41"/>
      <c r="R72" s="41"/>
      <c r="S72" s="41"/>
      <c r="T72" s="41"/>
      <c r="U72" s="41"/>
      <c r="V72" s="41"/>
    </row>
    <row r="73" spans="7:22" x14ac:dyDescent="0.25">
      <c r="G73" s="41"/>
      <c r="H73" s="41"/>
      <c r="I73" s="41"/>
      <c r="J73" s="41"/>
      <c r="K73" s="41"/>
      <c r="L73" s="41"/>
      <c r="M73" s="41"/>
      <c r="N73" s="41"/>
      <c r="O73" s="41"/>
      <c r="P73" s="41"/>
      <c r="Q73" s="41"/>
      <c r="R73" s="41"/>
      <c r="S73" s="41"/>
      <c r="T73" s="41"/>
      <c r="U73" s="41"/>
      <c r="V73" s="41"/>
    </row>
    <row r="74" spans="7:22" x14ac:dyDescent="0.25">
      <c r="G74" s="41"/>
      <c r="H74" s="41"/>
      <c r="I74" s="41"/>
      <c r="J74" s="41"/>
      <c r="K74" s="41"/>
      <c r="L74" s="41"/>
      <c r="M74" s="41"/>
      <c r="N74" s="41"/>
      <c r="O74" s="41"/>
      <c r="P74" s="41"/>
      <c r="Q74" s="41"/>
      <c r="R74" s="41"/>
      <c r="S74" s="41"/>
      <c r="T74" s="41"/>
      <c r="U74" s="41"/>
      <c r="V74" s="41"/>
    </row>
    <row r="75" spans="7:22" x14ac:dyDescent="0.25">
      <c r="G75" s="41"/>
      <c r="H75" s="41"/>
      <c r="I75" s="41"/>
      <c r="J75" s="41"/>
      <c r="K75" s="41"/>
      <c r="L75" s="41"/>
      <c r="M75" s="41"/>
      <c r="N75" s="41"/>
      <c r="O75" s="41"/>
      <c r="P75" s="41"/>
      <c r="Q75" s="41"/>
      <c r="R75" s="41"/>
      <c r="S75" s="41"/>
      <c r="T75" s="41"/>
      <c r="U75" s="41"/>
      <c r="V75" s="41"/>
    </row>
    <row r="76" spans="7:22" x14ac:dyDescent="0.25">
      <c r="G76" s="41"/>
      <c r="H76" s="41"/>
      <c r="I76" s="41"/>
      <c r="J76" s="41"/>
      <c r="K76" s="41"/>
      <c r="L76" s="41"/>
      <c r="M76" s="41"/>
      <c r="N76" s="41"/>
      <c r="O76" s="41"/>
      <c r="P76" s="41"/>
      <c r="Q76" s="41"/>
      <c r="R76" s="41"/>
      <c r="S76" s="41"/>
      <c r="T76" s="41"/>
      <c r="U76" s="41"/>
      <c r="V76" s="41"/>
    </row>
    <row r="77" spans="7:22" x14ac:dyDescent="0.25">
      <c r="G77" s="41"/>
      <c r="H77" s="41"/>
      <c r="I77" s="41"/>
      <c r="J77" s="41"/>
      <c r="K77" s="41"/>
      <c r="L77" s="41"/>
      <c r="M77" s="41"/>
      <c r="N77" s="41"/>
      <c r="O77" s="41"/>
      <c r="P77" s="41"/>
      <c r="Q77" s="41"/>
      <c r="R77" s="41"/>
      <c r="S77" s="41"/>
      <c r="T77" s="41"/>
      <c r="U77" s="41"/>
      <c r="V77" s="41"/>
    </row>
    <row r="78" spans="7:22" x14ac:dyDescent="0.25">
      <c r="G78" s="41"/>
      <c r="H78" s="41"/>
      <c r="I78" s="41"/>
      <c r="J78" s="41"/>
      <c r="K78" s="41"/>
      <c r="L78" s="41"/>
      <c r="M78" s="41"/>
      <c r="N78" s="41"/>
      <c r="O78" s="41"/>
      <c r="P78" s="41"/>
      <c r="Q78" s="41"/>
      <c r="R78" s="41"/>
      <c r="S78" s="41"/>
      <c r="T78" s="41"/>
      <c r="U78" s="41"/>
      <c r="V78" s="41"/>
    </row>
    <row r="79" spans="7:22" x14ac:dyDescent="0.25">
      <c r="G79" s="41"/>
      <c r="H79" s="41"/>
      <c r="I79" s="41"/>
      <c r="J79" s="41"/>
      <c r="K79" s="41"/>
      <c r="L79" s="41"/>
      <c r="M79" s="41"/>
      <c r="N79" s="41"/>
      <c r="O79" s="41"/>
      <c r="P79" s="41"/>
      <c r="Q79" s="41"/>
      <c r="R79" s="41"/>
      <c r="S79" s="41"/>
      <c r="T79" s="41"/>
      <c r="U79" s="41"/>
      <c r="V79" s="41"/>
    </row>
    <row r="80" spans="7:22" x14ac:dyDescent="0.25">
      <c r="G80" s="41"/>
      <c r="H80" s="41"/>
      <c r="I80" s="41"/>
      <c r="J80" s="41"/>
      <c r="K80" s="41"/>
      <c r="L80" s="41"/>
      <c r="M80" s="41"/>
      <c r="N80" s="41"/>
      <c r="O80" s="41"/>
      <c r="P80" s="41"/>
      <c r="Q80" s="41"/>
      <c r="R80" s="41"/>
      <c r="S80" s="41"/>
      <c r="T80" s="41"/>
      <c r="U80" s="41"/>
      <c r="V80" s="41"/>
    </row>
    <row r="81" spans="7:22" x14ac:dyDescent="0.25">
      <c r="G81" s="41"/>
      <c r="H81" s="41"/>
      <c r="I81" s="41"/>
      <c r="J81" s="41"/>
      <c r="K81" s="41"/>
      <c r="L81" s="41"/>
      <c r="M81" s="41"/>
      <c r="N81" s="41"/>
      <c r="O81" s="41"/>
      <c r="P81" s="41"/>
      <c r="Q81" s="41"/>
      <c r="R81" s="41"/>
      <c r="S81" s="41"/>
      <c r="T81" s="41"/>
      <c r="U81" s="41"/>
      <c r="V81" s="41"/>
    </row>
    <row r="82" spans="7:22" x14ac:dyDescent="0.25">
      <c r="G82" s="41"/>
      <c r="H82" s="41"/>
      <c r="I82" s="41"/>
      <c r="J82" s="41"/>
      <c r="K82" s="41"/>
      <c r="L82" s="41"/>
      <c r="M82" s="41"/>
      <c r="N82" s="41"/>
      <c r="O82" s="41"/>
      <c r="P82" s="41"/>
      <c r="Q82" s="41"/>
      <c r="R82" s="41"/>
      <c r="S82" s="41"/>
      <c r="T82" s="41"/>
      <c r="U82" s="41"/>
      <c r="V82" s="41"/>
    </row>
    <row r="83" spans="7:22" x14ac:dyDescent="0.25">
      <c r="G83" s="41"/>
      <c r="H83" s="41"/>
      <c r="I83" s="41"/>
      <c r="J83" s="41"/>
      <c r="K83" s="41"/>
      <c r="L83" s="41"/>
      <c r="M83" s="41"/>
      <c r="N83" s="41"/>
      <c r="O83" s="41"/>
      <c r="P83" s="41"/>
      <c r="Q83" s="41"/>
      <c r="R83" s="41"/>
      <c r="S83" s="41"/>
      <c r="T83" s="41"/>
      <c r="U83" s="41"/>
      <c r="V83" s="41"/>
    </row>
    <row r="84" spans="7:22" x14ac:dyDescent="0.25">
      <c r="G84" s="41"/>
      <c r="H84" s="41"/>
      <c r="I84" s="41"/>
      <c r="J84" s="41"/>
      <c r="K84" s="41"/>
      <c r="L84" s="41"/>
      <c r="M84" s="41"/>
      <c r="N84" s="41"/>
      <c r="O84" s="41"/>
      <c r="P84" s="41"/>
      <c r="Q84" s="41"/>
      <c r="R84" s="41"/>
      <c r="S84" s="41"/>
      <c r="T84" s="41"/>
      <c r="U84" s="41"/>
      <c r="V84" s="41"/>
    </row>
    <row r="85" spans="7:22" x14ac:dyDescent="0.25">
      <c r="G85" s="41"/>
      <c r="H85" s="41"/>
      <c r="I85" s="41"/>
      <c r="J85" s="41"/>
      <c r="K85" s="41"/>
      <c r="L85" s="41"/>
      <c r="M85" s="41"/>
      <c r="N85" s="41"/>
      <c r="O85" s="41"/>
      <c r="P85" s="41"/>
      <c r="Q85" s="41"/>
      <c r="R85" s="41"/>
      <c r="S85" s="41"/>
      <c r="T85" s="41"/>
      <c r="U85" s="41"/>
      <c r="V85" s="41"/>
    </row>
    <row r="86" spans="7:22" x14ac:dyDescent="0.25">
      <c r="G86" s="41"/>
      <c r="H86" s="41"/>
      <c r="I86" s="41"/>
      <c r="J86" s="41"/>
      <c r="K86" s="41"/>
      <c r="L86" s="41"/>
      <c r="M86" s="41"/>
      <c r="N86" s="41"/>
      <c r="O86" s="41"/>
      <c r="P86" s="41"/>
      <c r="Q86" s="41"/>
      <c r="R86" s="41"/>
      <c r="S86" s="41"/>
      <c r="T86" s="41"/>
      <c r="U86" s="41"/>
      <c r="V86" s="41"/>
    </row>
    <row r="87" spans="7:22" x14ac:dyDescent="0.25">
      <c r="G87" s="41"/>
      <c r="H87" s="41"/>
      <c r="I87" s="41"/>
      <c r="J87" s="41"/>
      <c r="K87" s="41"/>
      <c r="L87" s="41"/>
      <c r="M87" s="41"/>
      <c r="N87" s="41"/>
      <c r="O87" s="41"/>
      <c r="P87" s="41"/>
      <c r="Q87" s="41"/>
      <c r="R87" s="41"/>
      <c r="S87" s="41"/>
      <c r="T87" s="41"/>
      <c r="U87" s="41"/>
      <c r="V87" s="41"/>
    </row>
    <row r="88" spans="7:22" x14ac:dyDescent="0.25">
      <c r="G88" s="41"/>
      <c r="H88" s="41"/>
      <c r="I88" s="41"/>
      <c r="J88" s="41"/>
      <c r="K88" s="41"/>
      <c r="L88" s="41"/>
      <c r="M88" s="41"/>
      <c r="N88" s="41"/>
      <c r="O88" s="41"/>
      <c r="P88" s="41"/>
      <c r="Q88" s="41"/>
      <c r="R88" s="41"/>
      <c r="S88" s="41"/>
      <c r="T88" s="41"/>
      <c r="U88" s="41"/>
      <c r="V88" s="41"/>
    </row>
    <row r="89" spans="7:22" x14ac:dyDescent="0.25">
      <c r="G89" s="41"/>
      <c r="H89" s="41"/>
      <c r="I89" s="41"/>
      <c r="J89" s="41"/>
      <c r="K89" s="41"/>
      <c r="L89" s="41"/>
      <c r="M89" s="41"/>
      <c r="N89" s="41"/>
      <c r="O89" s="41"/>
      <c r="P89" s="41"/>
      <c r="Q89" s="41"/>
      <c r="R89" s="41"/>
      <c r="S89" s="41"/>
      <c r="T89" s="41"/>
      <c r="U89" s="41"/>
      <c r="V89" s="41"/>
    </row>
    <row r="90" spans="7:22" x14ac:dyDescent="0.25">
      <c r="G90" s="41"/>
      <c r="H90" s="41"/>
      <c r="I90" s="41"/>
      <c r="J90" s="41"/>
      <c r="K90" s="41"/>
      <c r="L90" s="41"/>
      <c r="M90" s="41"/>
      <c r="N90" s="41"/>
      <c r="O90" s="41"/>
      <c r="P90" s="41"/>
      <c r="Q90" s="41"/>
      <c r="R90" s="41"/>
      <c r="S90" s="41"/>
      <c r="T90" s="41"/>
      <c r="U90" s="41"/>
      <c r="V90" s="41"/>
    </row>
    <row r="91" spans="7:22" x14ac:dyDescent="0.25">
      <c r="G91" s="41"/>
      <c r="H91" s="41"/>
      <c r="I91" s="41"/>
      <c r="J91" s="41"/>
      <c r="K91" s="41"/>
      <c r="L91" s="41"/>
      <c r="M91" s="41"/>
      <c r="N91" s="41"/>
      <c r="O91" s="41"/>
      <c r="P91" s="41"/>
      <c r="Q91" s="41"/>
      <c r="R91" s="41"/>
      <c r="S91" s="41"/>
      <c r="T91" s="41"/>
      <c r="U91" s="41"/>
      <c r="V91" s="41"/>
    </row>
    <row r="92" spans="7:22" x14ac:dyDescent="0.25">
      <c r="G92" s="41"/>
      <c r="H92" s="41"/>
      <c r="I92" s="41"/>
      <c r="J92" s="41"/>
      <c r="K92" s="41"/>
      <c r="L92" s="41"/>
      <c r="M92" s="41"/>
      <c r="N92" s="41"/>
      <c r="O92" s="41"/>
      <c r="P92" s="41"/>
      <c r="Q92" s="41"/>
      <c r="R92" s="41"/>
      <c r="S92" s="41"/>
      <c r="T92" s="41"/>
      <c r="U92" s="41"/>
      <c r="V92" s="41"/>
    </row>
    <row r="93" spans="7:22" x14ac:dyDescent="0.25">
      <c r="G93" s="41"/>
      <c r="H93" s="41"/>
      <c r="I93" s="41"/>
      <c r="J93" s="41"/>
      <c r="K93" s="41"/>
      <c r="L93" s="41"/>
      <c r="M93" s="41"/>
      <c r="N93" s="41"/>
      <c r="O93" s="41"/>
      <c r="P93" s="41"/>
      <c r="Q93" s="41"/>
      <c r="R93" s="41"/>
      <c r="S93" s="41"/>
      <c r="T93" s="41"/>
      <c r="U93" s="41"/>
      <c r="V93" s="41"/>
    </row>
    <row r="94" spans="7:22" x14ac:dyDescent="0.25">
      <c r="G94" s="41"/>
      <c r="H94" s="41"/>
      <c r="I94" s="41"/>
      <c r="J94" s="41"/>
      <c r="K94" s="41"/>
      <c r="L94" s="41"/>
      <c r="M94" s="41"/>
      <c r="N94" s="41"/>
      <c r="O94" s="41"/>
      <c r="P94" s="41"/>
      <c r="Q94" s="41"/>
      <c r="R94" s="41"/>
      <c r="S94" s="41"/>
      <c r="T94" s="41"/>
      <c r="U94" s="41"/>
      <c r="V94" s="41"/>
    </row>
    <row r="95" spans="7:22" x14ac:dyDescent="0.25">
      <c r="G95" s="41"/>
      <c r="H95" s="41"/>
      <c r="I95" s="41"/>
      <c r="J95" s="41"/>
      <c r="K95" s="41"/>
      <c r="L95" s="41"/>
      <c r="M95" s="41"/>
      <c r="N95" s="41"/>
      <c r="O95" s="41"/>
      <c r="P95" s="41"/>
      <c r="Q95" s="41"/>
      <c r="R95" s="41"/>
      <c r="S95" s="41"/>
      <c r="T95" s="41"/>
      <c r="U95" s="41"/>
      <c r="V95" s="41"/>
    </row>
    <row r="96" spans="7:22" x14ac:dyDescent="0.25">
      <c r="G96" s="41"/>
      <c r="H96" s="41"/>
      <c r="I96" s="41"/>
      <c r="J96" s="41"/>
      <c r="K96" s="41"/>
      <c r="L96" s="41"/>
      <c r="M96" s="41"/>
      <c r="N96" s="41"/>
      <c r="O96" s="41"/>
      <c r="P96" s="41"/>
      <c r="Q96" s="41"/>
      <c r="R96" s="41"/>
      <c r="S96" s="41"/>
      <c r="T96" s="41"/>
      <c r="U96" s="41"/>
      <c r="V96" s="41"/>
    </row>
    <row r="97" spans="7:22" x14ac:dyDescent="0.25">
      <c r="G97" s="41"/>
      <c r="H97" s="41"/>
      <c r="I97" s="41"/>
      <c r="J97" s="41"/>
      <c r="K97" s="41"/>
      <c r="L97" s="41"/>
      <c r="M97" s="41"/>
      <c r="N97" s="41"/>
      <c r="O97" s="41"/>
      <c r="P97" s="41"/>
      <c r="Q97" s="41"/>
      <c r="R97" s="41"/>
      <c r="S97" s="41"/>
      <c r="T97" s="41"/>
      <c r="U97" s="41"/>
      <c r="V97" s="41"/>
    </row>
    <row r="98" spans="7:22" x14ac:dyDescent="0.25">
      <c r="G98" s="41"/>
      <c r="H98" s="41"/>
      <c r="I98" s="41"/>
      <c r="J98" s="41"/>
      <c r="K98" s="41"/>
      <c r="L98" s="41"/>
      <c r="M98" s="41"/>
      <c r="N98" s="41"/>
      <c r="O98" s="41"/>
      <c r="P98" s="41"/>
      <c r="Q98" s="41"/>
      <c r="R98" s="41"/>
      <c r="S98" s="41"/>
      <c r="T98" s="41"/>
      <c r="U98" s="41"/>
      <c r="V98" s="41"/>
    </row>
    <row r="99" spans="7:22" x14ac:dyDescent="0.25">
      <c r="G99" s="41"/>
      <c r="H99" s="41"/>
      <c r="I99" s="41"/>
      <c r="J99" s="41"/>
      <c r="K99" s="41"/>
      <c r="L99" s="41"/>
      <c r="M99" s="41"/>
      <c r="N99" s="41"/>
      <c r="O99" s="41"/>
      <c r="P99" s="41"/>
      <c r="Q99" s="41"/>
      <c r="R99" s="41"/>
      <c r="S99" s="41"/>
      <c r="T99" s="41"/>
      <c r="U99" s="41"/>
      <c r="V99" s="41"/>
    </row>
    <row r="100" spans="7:22" x14ac:dyDescent="0.25">
      <c r="G100" s="41"/>
      <c r="H100" s="41"/>
      <c r="I100" s="41"/>
      <c r="J100" s="41"/>
      <c r="K100" s="41"/>
      <c r="L100" s="41"/>
      <c r="M100" s="41"/>
      <c r="N100" s="41"/>
      <c r="O100" s="41"/>
      <c r="P100" s="41"/>
      <c r="Q100" s="41"/>
      <c r="R100" s="41"/>
      <c r="S100" s="41"/>
      <c r="T100" s="41"/>
      <c r="U100" s="41"/>
      <c r="V100" s="41"/>
    </row>
    <row r="101" spans="7:22" x14ac:dyDescent="0.25">
      <c r="G101" s="41"/>
      <c r="H101" s="41"/>
      <c r="I101" s="41"/>
      <c r="J101" s="41"/>
      <c r="K101" s="41"/>
      <c r="L101" s="41"/>
      <c r="M101" s="41"/>
      <c r="N101" s="41"/>
      <c r="O101" s="41"/>
      <c r="P101" s="41"/>
      <c r="Q101" s="41"/>
      <c r="R101" s="41"/>
      <c r="S101" s="41"/>
      <c r="T101" s="41"/>
      <c r="U101" s="41"/>
      <c r="V101" s="41"/>
    </row>
    <row r="102" spans="7:22" x14ac:dyDescent="0.25">
      <c r="G102" s="41"/>
      <c r="H102" s="41"/>
      <c r="I102" s="41"/>
      <c r="J102" s="41"/>
      <c r="K102" s="41"/>
      <c r="L102" s="41"/>
      <c r="M102" s="41"/>
      <c r="N102" s="41"/>
      <c r="O102" s="41"/>
      <c r="P102" s="41"/>
      <c r="Q102" s="41"/>
      <c r="R102" s="41"/>
      <c r="S102" s="41"/>
      <c r="T102" s="41"/>
      <c r="U102" s="41"/>
      <c r="V102" s="41"/>
    </row>
    <row r="103" spans="7:22" x14ac:dyDescent="0.25">
      <c r="G103" s="41"/>
      <c r="H103" s="41"/>
      <c r="I103" s="41"/>
      <c r="J103" s="41"/>
      <c r="K103" s="41"/>
      <c r="L103" s="41"/>
      <c r="M103" s="41"/>
      <c r="N103" s="41"/>
      <c r="O103" s="41"/>
      <c r="P103" s="41"/>
      <c r="Q103" s="41"/>
      <c r="R103" s="41"/>
      <c r="S103" s="41"/>
      <c r="T103" s="41"/>
      <c r="U103" s="41"/>
      <c r="V103" s="41"/>
    </row>
    <row r="104" spans="7:22" x14ac:dyDescent="0.25">
      <c r="G104" s="41"/>
      <c r="H104" s="41"/>
      <c r="I104" s="41"/>
      <c r="J104" s="41"/>
      <c r="K104" s="41"/>
      <c r="L104" s="41"/>
      <c r="M104" s="41"/>
      <c r="N104" s="41"/>
      <c r="O104" s="41"/>
      <c r="P104" s="41"/>
      <c r="Q104" s="41"/>
      <c r="R104" s="41"/>
      <c r="S104" s="41"/>
      <c r="T104" s="41"/>
      <c r="U104" s="41"/>
      <c r="V104" s="41"/>
    </row>
    <row r="105" spans="7:22" x14ac:dyDescent="0.25">
      <c r="G105" s="41"/>
      <c r="H105" s="41"/>
      <c r="I105" s="41"/>
      <c r="J105" s="41"/>
      <c r="K105" s="41"/>
      <c r="L105" s="41"/>
      <c r="M105" s="41"/>
      <c r="N105" s="41"/>
      <c r="O105" s="41"/>
      <c r="P105" s="41"/>
      <c r="Q105" s="41"/>
      <c r="R105" s="41"/>
      <c r="S105" s="41"/>
      <c r="T105" s="41"/>
      <c r="U105" s="41"/>
      <c r="V105" s="41"/>
    </row>
    <row r="106" spans="7:22" x14ac:dyDescent="0.25">
      <c r="G106" s="41"/>
      <c r="H106" s="41"/>
      <c r="I106" s="41"/>
      <c r="J106" s="41"/>
      <c r="K106" s="41"/>
      <c r="L106" s="41"/>
      <c r="M106" s="41"/>
      <c r="N106" s="41"/>
      <c r="O106" s="41"/>
      <c r="P106" s="41"/>
      <c r="Q106" s="41"/>
      <c r="R106" s="41"/>
      <c r="S106" s="41"/>
      <c r="T106" s="41"/>
      <c r="U106" s="41"/>
      <c r="V106" s="41"/>
    </row>
    <row r="107" spans="7:22" x14ac:dyDescent="0.25">
      <c r="G107" s="41"/>
      <c r="H107" s="41"/>
      <c r="I107" s="41"/>
      <c r="J107" s="41"/>
      <c r="K107" s="41"/>
      <c r="L107" s="41"/>
      <c r="M107" s="41"/>
      <c r="N107" s="41"/>
      <c r="O107" s="41"/>
      <c r="P107" s="41"/>
      <c r="Q107" s="41"/>
      <c r="R107" s="41"/>
      <c r="S107" s="41"/>
      <c r="T107" s="41"/>
      <c r="U107" s="41"/>
      <c r="V107" s="41"/>
    </row>
    <row r="108" spans="7:22" x14ac:dyDescent="0.25">
      <c r="G108" s="41"/>
      <c r="H108" s="41"/>
      <c r="I108" s="41"/>
      <c r="J108" s="41"/>
      <c r="K108" s="41"/>
      <c r="L108" s="41"/>
      <c r="M108" s="41"/>
      <c r="N108" s="41"/>
      <c r="O108" s="41"/>
      <c r="P108" s="41"/>
      <c r="Q108" s="41"/>
      <c r="R108" s="41"/>
      <c r="S108" s="41"/>
      <c r="T108" s="41"/>
      <c r="U108" s="41"/>
      <c r="V108" s="41"/>
    </row>
    <row r="109" spans="7:22" x14ac:dyDescent="0.25">
      <c r="G109" s="41"/>
      <c r="H109" s="41"/>
      <c r="I109" s="41"/>
      <c r="J109" s="41"/>
      <c r="K109" s="41"/>
      <c r="L109" s="41"/>
      <c r="M109" s="41"/>
      <c r="N109" s="41"/>
      <c r="O109" s="41"/>
      <c r="P109" s="41"/>
      <c r="Q109" s="41"/>
      <c r="R109" s="41"/>
      <c r="S109" s="41"/>
      <c r="T109" s="41"/>
      <c r="U109" s="41"/>
      <c r="V109" s="41"/>
    </row>
    <row r="110" spans="7:22" x14ac:dyDescent="0.25">
      <c r="G110" s="41"/>
      <c r="H110" s="41"/>
      <c r="I110" s="41"/>
      <c r="J110" s="41"/>
      <c r="K110" s="41"/>
      <c r="L110" s="41"/>
      <c r="M110" s="41"/>
      <c r="N110" s="41"/>
      <c r="O110" s="41"/>
      <c r="P110" s="41"/>
      <c r="Q110" s="41"/>
      <c r="R110" s="41"/>
      <c r="S110" s="41"/>
      <c r="T110" s="41"/>
      <c r="U110" s="41"/>
      <c r="V110" s="41"/>
    </row>
    <row r="111" spans="7:22" x14ac:dyDescent="0.25">
      <c r="G111" s="41"/>
      <c r="H111" s="41"/>
      <c r="I111" s="41"/>
      <c r="J111" s="41"/>
      <c r="K111" s="41"/>
      <c r="L111" s="41"/>
      <c r="M111" s="41"/>
      <c r="N111" s="41"/>
      <c r="O111" s="41"/>
      <c r="P111" s="41"/>
      <c r="Q111" s="41"/>
      <c r="R111" s="41"/>
      <c r="S111" s="41"/>
      <c r="T111" s="41"/>
      <c r="U111" s="41"/>
      <c r="V111" s="41"/>
    </row>
    <row r="112" spans="7:22" x14ac:dyDescent="0.25">
      <c r="G112" s="41"/>
      <c r="H112" s="41"/>
      <c r="I112" s="41"/>
      <c r="J112" s="41"/>
      <c r="K112" s="41"/>
      <c r="L112" s="41"/>
      <c r="M112" s="41"/>
      <c r="N112" s="41"/>
      <c r="O112" s="41"/>
      <c r="P112" s="41"/>
      <c r="Q112" s="41"/>
      <c r="R112" s="41"/>
      <c r="S112" s="41"/>
      <c r="T112" s="41"/>
      <c r="U112" s="41"/>
      <c r="V112" s="41"/>
    </row>
    <row r="113" spans="7:22" x14ac:dyDescent="0.25">
      <c r="G113" s="41"/>
      <c r="H113" s="41"/>
      <c r="I113" s="41"/>
      <c r="J113" s="41"/>
      <c r="K113" s="41"/>
      <c r="L113" s="41"/>
      <c r="M113" s="41"/>
      <c r="N113" s="41"/>
      <c r="O113" s="41"/>
      <c r="P113" s="41"/>
      <c r="Q113" s="41"/>
      <c r="R113" s="41"/>
      <c r="S113" s="41"/>
      <c r="T113" s="41"/>
      <c r="U113" s="41"/>
      <c r="V113" s="41"/>
    </row>
    <row r="114" spans="7:22" x14ac:dyDescent="0.25">
      <c r="G114" s="41"/>
      <c r="H114" s="41"/>
      <c r="I114" s="41"/>
      <c r="J114" s="41"/>
      <c r="K114" s="41"/>
      <c r="L114" s="41"/>
      <c r="M114" s="41"/>
      <c r="N114" s="41"/>
      <c r="O114" s="41"/>
      <c r="P114" s="41"/>
      <c r="Q114" s="41"/>
      <c r="R114" s="41"/>
      <c r="S114" s="41"/>
      <c r="T114" s="41"/>
      <c r="U114" s="41"/>
      <c r="V114" s="41"/>
    </row>
    <row r="115" spans="7:22" x14ac:dyDescent="0.25">
      <c r="G115" s="41"/>
      <c r="H115" s="41"/>
      <c r="I115" s="41"/>
      <c r="J115" s="41"/>
      <c r="K115" s="41"/>
      <c r="L115" s="41"/>
      <c r="M115" s="41"/>
      <c r="N115" s="41"/>
      <c r="O115" s="41"/>
      <c r="P115" s="41"/>
      <c r="Q115" s="41"/>
      <c r="R115" s="41"/>
      <c r="S115" s="41"/>
      <c r="T115" s="41"/>
      <c r="U115" s="41"/>
      <c r="V115" s="41"/>
    </row>
    <row r="116" spans="7:22" x14ac:dyDescent="0.25">
      <c r="G116" s="41"/>
      <c r="H116" s="41"/>
      <c r="I116" s="41"/>
      <c r="J116" s="41"/>
      <c r="K116" s="41"/>
      <c r="L116" s="41"/>
      <c r="M116" s="41"/>
      <c r="N116" s="41"/>
      <c r="O116" s="41"/>
      <c r="P116" s="41"/>
      <c r="Q116" s="41"/>
      <c r="R116" s="41"/>
      <c r="S116" s="41"/>
      <c r="T116" s="41"/>
      <c r="U116" s="41"/>
      <c r="V116" s="41"/>
    </row>
    <row r="117" spans="7:22" x14ac:dyDescent="0.25">
      <c r="G117" s="41"/>
      <c r="H117" s="41"/>
      <c r="I117" s="41"/>
      <c r="J117" s="41"/>
      <c r="K117" s="41"/>
      <c r="L117" s="41"/>
      <c r="M117" s="41"/>
      <c r="N117" s="41"/>
      <c r="O117" s="41"/>
      <c r="P117" s="41"/>
      <c r="Q117" s="41"/>
      <c r="R117" s="41"/>
      <c r="S117" s="41"/>
      <c r="T117" s="41"/>
      <c r="U117" s="41"/>
      <c r="V117" s="41"/>
    </row>
    <row r="118" spans="7:22" x14ac:dyDescent="0.25">
      <c r="G118" s="41"/>
      <c r="H118" s="41"/>
      <c r="I118" s="41"/>
      <c r="J118" s="41"/>
      <c r="K118" s="41"/>
      <c r="L118" s="41"/>
      <c r="M118" s="41"/>
      <c r="N118" s="41"/>
      <c r="O118" s="41"/>
      <c r="P118" s="41"/>
      <c r="Q118" s="41"/>
      <c r="R118" s="41"/>
      <c r="S118" s="41"/>
      <c r="T118" s="41"/>
      <c r="U118" s="41"/>
      <c r="V118" s="41"/>
    </row>
    <row r="119" spans="7:22" x14ac:dyDescent="0.25">
      <c r="G119" s="41"/>
      <c r="H119" s="41"/>
      <c r="I119" s="41"/>
      <c r="J119" s="41"/>
      <c r="K119" s="41"/>
      <c r="L119" s="41"/>
      <c r="M119" s="41"/>
      <c r="N119" s="41"/>
      <c r="O119" s="41"/>
      <c r="P119" s="41"/>
      <c r="Q119" s="41"/>
      <c r="R119" s="41"/>
      <c r="S119" s="41"/>
      <c r="T119" s="41"/>
      <c r="U119" s="41"/>
      <c r="V119" s="41"/>
    </row>
    <row r="120" spans="7:22" x14ac:dyDescent="0.25">
      <c r="G120" s="41"/>
      <c r="H120" s="41"/>
      <c r="I120" s="41"/>
      <c r="J120" s="41"/>
      <c r="K120" s="41"/>
      <c r="L120" s="41"/>
      <c r="M120" s="41"/>
      <c r="N120" s="41"/>
      <c r="O120" s="41"/>
      <c r="P120" s="41"/>
      <c r="Q120" s="41"/>
      <c r="R120" s="41"/>
      <c r="S120" s="41"/>
      <c r="T120" s="41"/>
      <c r="U120" s="41"/>
      <c r="V120" s="41"/>
    </row>
    <row r="121" spans="7:22" x14ac:dyDescent="0.25">
      <c r="G121" s="41"/>
      <c r="H121" s="41"/>
      <c r="I121" s="41"/>
      <c r="J121" s="41"/>
      <c r="K121" s="41"/>
      <c r="L121" s="41"/>
      <c r="M121" s="41"/>
      <c r="N121" s="41"/>
      <c r="O121" s="41"/>
      <c r="P121" s="41"/>
      <c r="Q121" s="41"/>
      <c r="R121" s="41"/>
      <c r="S121" s="41"/>
      <c r="T121" s="41"/>
      <c r="U121" s="41"/>
      <c r="V121" s="41"/>
    </row>
    <row r="122" spans="7:22" x14ac:dyDescent="0.25">
      <c r="G122" s="41"/>
      <c r="H122" s="41"/>
      <c r="I122" s="41"/>
      <c r="J122" s="41"/>
      <c r="K122" s="41"/>
      <c r="L122" s="41"/>
      <c r="M122" s="41"/>
      <c r="N122" s="41"/>
      <c r="O122" s="41"/>
      <c r="P122" s="41"/>
      <c r="Q122" s="41"/>
      <c r="R122" s="41"/>
      <c r="S122" s="41"/>
      <c r="T122" s="41"/>
      <c r="U122" s="41"/>
      <c r="V122" s="41"/>
    </row>
    <row r="123" spans="7:22" x14ac:dyDescent="0.25">
      <c r="G123" s="41"/>
      <c r="H123" s="41"/>
      <c r="I123" s="41"/>
      <c r="J123" s="41"/>
      <c r="K123" s="41"/>
      <c r="L123" s="41"/>
      <c r="M123" s="41"/>
      <c r="N123" s="41"/>
      <c r="O123" s="41"/>
      <c r="P123" s="41"/>
      <c r="Q123" s="41"/>
      <c r="R123" s="41"/>
      <c r="S123" s="41"/>
      <c r="T123" s="41"/>
      <c r="U123" s="41"/>
      <c r="V123" s="41"/>
    </row>
    <row r="124" spans="7:22" x14ac:dyDescent="0.25">
      <c r="G124" s="41"/>
      <c r="H124" s="41"/>
      <c r="I124" s="41"/>
      <c r="J124" s="41"/>
      <c r="K124" s="41"/>
      <c r="L124" s="41"/>
      <c r="M124" s="41"/>
      <c r="N124" s="41"/>
      <c r="O124" s="41"/>
      <c r="P124" s="41"/>
      <c r="Q124" s="41"/>
      <c r="R124" s="41"/>
      <c r="S124" s="41"/>
      <c r="T124" s="41"/>
      <c r="U124" s="41"/>
      <c r="V124" s="41"/>
    </row>
    <row r="125" spans="7:22" x14ac:dyDescent="0.25">
      <c r="G125" s="41"/>
      <c r="H125" s="41"/>
      <c r="I125" s="41"/>
      <c r="J125" s="41"/>
      <c r="K125" s="41"/>
      <c r="L125" s="41"/>
      <c r="M125" s="41"/>
      <c r="N125" s="41"/>
      <c r="O125" s="41"/>
      <c r="P125" s="41"/>
      <c r="Q125" s="41"/>
      <c r="R125" s="41"/>
      <c r="S125" s="41"/>
      <c r="T125" s="41"/>
      <c r="U125" s="41"/>
      <c r="V125" s="41"/>
    </row>
    <row r="126" spans="7:22" x14ac:dyDescent="0.25">
      <c r="G126" s="41"/>
      <c r="H126" s="41"/>
      <c r="I126" s="41"/>
      <c r="J126" s="41"/>
      <c r="K126" s="41"/>
      <c r="L126" s="41"/>
      <c r="M126" s="41"/>
      <c r="N126" s="41"/>
      <c r="O126" s="41"/>
      <c r="P126" s="41"/>
      <c r="Q126" s="41"/>
      <c r="R126" s="41"/>
      <c r="S126" s="41"/>
      <c r="T126" s="41"/>
      <c r="U126" s="41"/>
      <c r="V126" s="41"/>
    </row>
    <row r="127" spans="7:22" x14ac:dyDescent="0.25">
      <c r="G127" s="41"/>
      <c r="H127" s="41"/>
      <c r="I127" s="41"/>
      <c r="J127" s="41"/>
      <c r="K127" s="41"/>
      <c r="L127" s="41"/>
      <c r="M127" s="41"/>
      <c r="N127" s="41"/>
      <c r="O127" s="41"/>
      <c r="P127" s="41"/>
      <c r="Q127" s="41"/>
      <c r="R127" s="41"/>
      <c r="S127" s="41"/>
      <c r="T127" s="41"/>
      <c r="U127" s="41"/>
      <c r="V127" s="41"/>
    </row>
    <row r="128" spans="7:22" x14ac:dyDescent="0.25">
      <c r="G128" s="41"/>
      <c r="H128" s="41"/>
      <c r="I128" s="41"/>
      <c r="J128" s="41"/>
      <c r="K128" s="41"/>
      <c r="L128" s="41"/>
      <c r="M128" s="41"/>
      <c r="N128" s="41"/>
      <c r="O128" s="41"/>
      <c r="P128" s="41"/>
      <c r="Q128" s="41"/>
      <c r="R128" s="41"/>
      <c r="S128" s="41"/>
      <c r="T128" s="41"/>
      <c r="U128" s="41"/>
      <c r="V128" s="41"/>
    </row>
    <row r="129" spans="7:22" x14ac:dyDescent="0.25">
      <c r="G129" s="41"/>
      <c r="H129" s="41"/>
      <c r="I129" s="41"/>
      <c r="J129" s="41"/>
      <c r="K129" s="41"/>
      <c r="L129" s="41"/>
      <c r="M129" s="41"/>
      <c r="N129" s="41"/>
      <c r="O129" s="41"/>
      <c r="P129" s="41"/>
      <c r="Q129" s="41"/>
      <c r="R129" s="41"/>
      <c r="S129" s="41"/>
      <c r="T129" s="41"/>
      <c r="U129" s="41"/>
      <c r="V129" s="41"/>
    </row>
    <row r="130" spans="7:22" x14ac:dyDescent="0.25">
      <c r="G130" s="41"/>
      <c r="H130" s="41"/>
      <c r="I130" s="41"/>
      <c r="J130" s="41"/>
      <c r="K130" s="41"/>
      <c r="L130" s="41"/>
      <c r="M130" s="41"/>
      <c r="N130" s="41"/>
      <c r="O130" s="41"/>
      <c r="P130" s="41"/>
      <c r="Q130" s="41"/>
      <c r="R130" s="41"/>
      <c r="S130" s="41"/>
      <c r="T130" s="41"/>
      <c r="U130" s="41"/>
      <c r="V130" s="41"/>
    </row>
    <row r="131" spans="7:22" x14ac:dyDescent="0.25">
      <c r="G131" s="41"/>
      <c r="H131" s="41"/>
      <c r="I131" s="41"/>
      <c r="J131" s="41"/>
      <c r="K131" s="41"/>
      <c r="L131" s="41"/>
      <c r="M131" s="41"/>
      <c r="N131" s="41"/>
      <c r="O131" s="41"/>
      <c r="P131" s="41"/>
      <c r="Q131" s="41"/>
      <c r="R131" s="41"/>
      <c r="S131" s="41"/>
      <c r="T131" s="41"/>
      <c r="U131" s="41"/>
      <c r="V131" s="41"/>
    </row>
    <row r="132" spans="7:22" x14ac:dyDescent="0.25">
      <c r="G132" s="41"/>
      <c r="H132" s="41"/>
      <c r="I132" s="41"/>
      <c r="J132" s="41"/>
      <c r="K132" s="41"/>
      <c r="L132" s="41"/>
      <c r="M132" s="41"/>
      <c r="N132" s="41"/>
      <c r="O132" s="41"/>
      <c r="P132" s="41"/>
      <c r="Q132" s="41"/>
      <c r="R132" s="41"/>
      <c r="S132" s="41"/>
      <c r="T132" s="41"/>
      <c r="U132" s="41"/>
      <c r="V132" s="41"/>
    </row>
    <row r="133" spans="7:22" x14ac:dyDescent="0.25">
      <c r="G133" s="41"/>
      <c r="H133" s="41"/>
      <c r="I133" s="41"/>
      <c r="J133" s="41"/>
      <c r="K133" s="41"/>
      <c r="L133" s="41"/>
      <c r="M133" s="41"/>
      <c r="N133" s="41"/>
      <c r="O133" s="41"/>
      <c r="P133" s="41"/>
      <c r="Q133" s="41"/>
      <c r="R133" s="41"/>
      <c r="S133" s="41"/>
      <c r="T133" s="41"/>
      <c r="U133" s="41"/>
      <c r="V133" s="41"/>
    </row>
    <row r="134" spans="7:22" x14ac:dyDescent="0.25">
      <c r="G134" s="41"/>
      <c r="H134" s="41"/>
      <c r="I134" s="41"/>
      <c r="J134" s="41"/>
      <c r="K134" s="41"/>
      <c r="L134" s="41"/>
      <c r="M134" s="41"/>
      <c r="N134" s="41"/>
      <c r="O134" s="41"/>
      <c r="P134" s="41"/>
      <c r="Q134" s="41"/>
      <c r="R134" s="41"/>
      <c r="S134" s="41"/>
      <c r="T134" s="41"/>
      <c r="U134" s="41"/>
      <c r="V134" s="41"/>
    </row>
    <row r="135" spans="7:22" x14ac:dyDescent="0.25">
      <c r="G135" s="41"/>
      <c r="H135" s="41"/>
      <c r="I135" s="41"/>
      <c r="J135" s="41"/>
      <c r="K135" s="41"/>
      <c r="L135" s="41"/>
      <c r="M135" s="41"/>
      <c r="N135" s="41"/>
      <c r="O135" s="41"/>
      <c r="P135" s="41"/>
      <c r="Q135" s="41"/>
      <c r="R135" s="41"/>
      <c r="S135" s="41"/>
      <c r="T135" s="41"/>
      <c r="U135" s="41"/>
      <c r="V135" s="41"/>
    </row>
    <row r="136" spans="7:22" x14ac:dyDescent="0.25">
      <c r="G136" s="41"/>
      <c r="H136" s="41"/>
      <c r="I136" s="41"/>
      <c r="J136" s="41"/>
      <c r="K136" s="41"/>
      <c r="L136" s="41"/>
      <c r="M136" s="41"/>
      <c r="N136" s="41"/>
      <c r="O136" s="41"/>
      <c r="P136" s="41"/>
      <c r="Q136" s="41"/>
      <c r="R136" s="41"/>
      <c r="S136" s="41"/>
      <c r="T136" s="41"/>
      <c r="U136" s="41"/>
      <c r="V136" s="41"/>
    </row>
    <row r="137" spans="7:22" x14ac:dyDescent="0.25">
      <c r="G137" s="41"/>
      <c r="H137" s="41"/>
      <c r="I137" s="41"/>
      <c r="J137" s="41"/>
      <c r="K137" s="41"/>
      <c r="L137" s="41"/>
      <c r="M137" s="41"/>
      <c r="N137" s="41"/>
      <c r="O137" s="41"/>
      <c r="P137" s="41"/>
      <c r="Q137" s="41"/>
      <c r="R137" s="41"/>
      <c r="S137" s="41"/>
      <c r="T137" s="41"/>
      <c r="U137" s="41"/>
      <c r="V137" s="41"/>
    </row>
    <row r="138" spans="7:22" x14ac:dyDescent="0.25">
      <c r="G138" s="41"/>
      <c r="H138" s="41"/>
      <c r="I138" s="41"/>
      <c r="J138" s="41"/>
      <c r="K138" s="41"/>
      <c r="L138" s="41"/>
      <c r="M138" s="41"/>
      <c r="N138" s="41"/>
      <c r="O138" s="41"/>
      <c r="P138" s="41"/>
      <c r="Q138" s="41"/>
      <c r="R138" s="41"/>
      <c r="S138" s="41"/>
      <c r="T138" s="41"/>
      <c r="U138" s="41"/>
      <c r="V138" s="41"/>
    </row>
    <row r="139" spans="7:22" x14ac:dyDescent="0.25">
      <c r="G139" s="41"/>
      <c r="H139" s="41"/>
      <c r="I139" s="41"/>
      <c r="J139" s="41"/>
      <c r="K139" s="41"/>
      <c r="L139" s="41"/>
      <c r="M139" s="41"/>
      <c r="N139" s="41"/>
      <c r="O139" s="41"/>
      <c r="P139" s="41"/>
      <c r="Q139" s="41"/>
      <c r="R139" s="41"/>
      <c r="S139" s="41"/>
      <c r="T139" s="41"/>
      <c r="U139" s="41"/>
      <c r="V139" s="41"/>
    </row>
    <row r="140" spans="7:22" x14ac:dyDescent="0.25">
      <c r="G140" s="41"/>
      <c r="H140" s="41"/>
      <c r="I140" s="41"/>
      <c r="J140" s="41"/>
      <c r="K140" s="41"/>
      <c r="L140" s="41"/>
      <c r="M140" s="41"/>
      <c r="N140" s="41"/>
      <c r="O140" s="41"/>
      <c r="P140" s="41"/>
      <c r="Q140" s="41"/>
      <c r="R140" s="41"/>
      <c r="S140" s="41"/>
      <c r="T140" s="41"/>
      <c r="U140" s="41"/>
      <c r="V140" s="41"/>
    </row>
    <row r="141" spans="7:22" x14ac:dyDescent="0.25">
      <c r="G141" s="41"/>
      <c r="H141" s="41"/>
      <c r="I141" s="41"/>
      <c r="J141" s="41"/>
      <c r="K141" s="41"/>
      <c r="L141" s="41"/>
      <c r="M141" s="41"/>
      <c r="N141" s="41"/>
      <c r="O141" s="41"/>
      <c r="P141" s="41"/>
      <c r="Q141" s="41"/>
      <c r="R141" s="41"/>
      <c r="S141" s="41"/>
      <c r="T141" s="41"/>
      <c r="U141" s="41"/>
      <c r="V141" s="41"/>
    </row>
    <row r="142" spans="7:22" x14ac:dyDescent="0.25">
      <c r="G142" s="41"/>
      <c r="H142" s="41"/>
      <c r="I142" s="41"/>
      <c r="J142" s="41"/>
      <c r="K142" s="41"/>
      <c r="L142" s="41"/>
      <c r="M142" s="41"/>
      <c r="N142" s="41"/>
      <c r="O142" s="41"/>
      <c r="P142" s="41"/>
      <c r="Q142" s="41"/>
      <c r="R142" s="41"/>
      <c r="S142" s="41"/>
      <c r="T142" s="41"/>
      <c r="U142" s="41"/>
      <c r="V142" s="41"/>
    </row>
    <row r="143" spans="7:22" x14ac:dyDescent="0.25">
      <c r="G143" s="41"/>
      <c r="H143" s="41"/>
      <c r="I143" s="41"/>
      <c r="J143" s="41"/>
      <c r="K143" s="41"/>
      <c r="L143" s="41"/>
      <c r="M143" s="41"/>
      <c r="N143" s="41"/>
      <c r="O143" s="41"/>
      <c r="P143" s="41"/>
      <c r="Q143" s="41"/>
      <c r="R143" s="41"/>
      <c r="S143" s="41"/>
      <c r="T143" s="41"/>
      <c r="U143" s="41"/>
      <c r="V143" s="41"/>
    </row>
    <row r="144" spans="7:22" x14ac:dyDescent="0.25">
      <c r="G144" s="41"/>
      <c r="H144" s="41"/>
      <c r="I144" s="41"/>
      <c r="J144" s="41"/>
      <c r="K144" s="41"/>
      <c r="L144" s="41"/>
      <c r="M144" s="41"/>
      <c r="N144" s="41"/>
      <c r="O144" s="41"/>
      <c r="P144" s="41"/>
      <c r="Q144" s="41"/>
      <c r="R144" s="41"/>
      <c r="S144" s="41"/>
      <c r="T144" s="41"/>
      <c r="U144" s="41"/>
      <c r="V144" s="41"/>
    </row>
    <row r="145" spans="7:22" x14ac:dyDescent="0.25">
      <c r="G145" s="41"/>
      <c r="H145" s="41"/>
      <c r="I145" s="41"/>
      <c r="J145" s="41"/>
      <c r="K145" s="41"/>
      <c r="L145" s="41"/>
      <c r="M145" s="41"/>
      <c r="N145" s="41"/>
      <c r="O145" s="41"/>
      <c r="P145" s="41"/>
      <c r="Q145" s="41"/>
      <c r="R145" s="41"/>
      <c r="S145" s="41"/>
      <c r="T145" s="41"/>
      <c r="U145" s="41"/>
      <c r="V145" s="41"/>
    </row>
    <row r="146" spans="7:22" x14ac:dyDescent="0.25">
      <c r="G146" s="41"/>
      <c r="H146" s="41"/>
      <c r="I146" s="41"/>
      <c r="J146" s="41"/>
      <c r="K146" s="41"/>
      <c r="L146" s="41"/>
      <c r="M146" s="41"/>
      <c r="N146" s="41"/>
      <c r="O146" s="41"/>
      <c r="P146" s="41"/>
      <c r="Q146" s="41"/>
      <c r="R146" s="41"/>
      <c r="S146" s="41"/>
      <c r="T146" s="41"/>
      <c r="U146" s="41"/>
      <c r="V146" s="41"/>
    </row>
    <row r="147" spans="7:22" x14ac:dyDescent="0.25">
      <c r="G147" s="41"/>
      <c r="H147" s="41"/>
      <c r="I147" s="41"/>
      <c r="J147" s="41"/>
      <c r="K147" s="41"/>
      <c r="L147" s="41"/>
      <c r="M147" s="41"/>
      <c r="N147" s="41"/>
      <c r="O147" s="41"/>
      <c r="P147" s="41"/>
      <c r="Q147" s="41"/>
      <c r="R147" s="41"/>
      <c r="S147" s="41"/>
      <c r="T147" s="41"/>
      <c r="U147" s="41"/>
      <c r="V147" s="41"/>
    </row>
    <row r="148" spans="7:22" x14ac:dyDescent="0.25">
      <c r="G148" s="41"/>
      <c r="H148" s="41"/>
      <c r="I148" s="41"/>
      <c r="J148" s="41"/>
      <c r="K148" s="41"/>
      <c r="L148" s="41"/>
      <c r="M148" s="41"/>
      <c r="N148" s="41"/>
      <c r="O148" s="41"/>
      <c r="P148" s="41"/>
      <c r="Q148" s="41"/>
      <c r="R148" s="41"/>
      <c r="S148" s="41"/>
      <c r="T148" s="41"/>
      <c r="U148" s="41"/>
      <c r="V148" s="41"/>
    </row>
    <row r="149" spans="7:22" x14ac:dyDescent="0.25">
      <c r="G149" s="41"/>
      <c r="H149" s="41"/>
      <c r="I149" s="41"/>
      <c r="J149" s="41"/>
      <c r="K149" s="41"/>
      <c r="L149" s="41"/>
      <c r="M149" s="41"/>
      <c r="N149" s="41"/>
      <c r="O149" s="41"/>
      <c r="P149" s="41"/>
      <c r="Q149" s="41"/>
      <c r="R149" s="41"/>
      <c r="S149" s="41"/>
      <c r="T149" s="41"/>
      <c r="U149" s="41"/>
      <c r="V149" s="41"/>
    </row>
    <row r="150" spans="7:22" x14ac:dyDescent="0.25">
      <c r="G150" s="41"/>
      <c r="H150" s="41"/>
      <c r="I150" s="41"/>
      <c r="J150" s="41"/>
      <c r="K150" s="41"/>
      <c r="L150" s="41"/>
      <c r="M150" s="41"/>
      <c r="N150" s="41"/>
      <c r="O150" s="41"/>
      <c r="P150" s="41"/>
      <c r="Q150" s="41"/>
      <c r="R150" s="41"/>
      <c r="S150" s="41"/>
      <c r="T150" s="41"/>
      <c r="U150" s="41"/>
      <c r="V150" s="41"/>
    </row>
    <row r="151" spans="7:22" x14ac:dyDescent="0.25">
      <c r="G151" s="41"/>
      <c r="H151" s="41"/>
      <c r="I151" s="41"/>
      <c r="J151" s="41"/>
      <c r="K151" s="41"/>
      <c r="L151" s="41"/>
      <c r="M151" s="41"/>
      <c r="N151" s="41"/>
      <c r="O151" s="41"/>
      <c r="P151" s="41"/>
      <c r="Q151" s="41"/>
      <c r="R151" s="41"/>
      <c r="S151" s="41"/>
      <c r="T151" s="41"/>
      <c r="U151" s="41"/>
      <c r="V151" s="41"/>
    </row>
    <row r="152" spans="7:22" x14ac:dyDescent="0.25">
      <c r="G152" s="41"/>
      <c r="H152" s="41"/>
      <c r="I152" s="41"/>
      <c r="J152" s="41"/>
      <c r="K152" s="41"/>
      <c r="L152" s="41"/>
      <c r="M152" s="41"/>
      <c r="N152" s="41"/>
      <c r="O152" s="41"/>
      <c r="P152" s="41"/>
      <c r="Q152" s="41"/>
      <c r="R152" s="41"/>
      <c r="S152" s="41"/>
      <c r="T152" s="41"/>
      <c r="U152" s="41"/>
      <c r="V152" s="41"/>
    </row>
    <row r="153" spans="7:22" x14ac:dyDescent="0.25">
      <c r="G153" s="41"/>
      <c r="H153" s="41"/>
      <c r="I153" s="41"/>
      <c r="J153" s="41"/>
      <c r="K153" s="41"/>
      <c r="L153" s="41"/>
      <c r="M153" s="41"/>
      <c r="N153" s="41"/>
      <c r="O153" s="41"/>
      <c r="P153" s="41"/>
      <c r="Q153" s="41"/>
      <c r="R153" s="41"/>
      <c r="S153" s="41"/>
      <c r="T153" s="41"/>
      <c r="U153" s="41"/>
      <c r="V153" s="41"/>
    </row>
    <row r="154" spans="7:22" x14ac:dyDescent="0.25">
      <c r="G154" s="41"/>
      <c r="H154" s="41"/>
      <c r="I154" s="41"/>
      <c r="J154" s="41"/>
      <c r="K154" s="41"/>
      <c r="L154" s="41"/>
      <c r="M154" s="41"/>
      <c r="N154" s="41"/>
      <c r="O154" s="41"/>
      <c r="P154" s="41"/>
      <c r="Q154" s="41"/>
      <c r="R154" s="41"/>
      <c r="S154" s="41"/>
      <c r="T154" s="41"/>
      <c r="U154" s="41"/>
      <c r="V154" s="41"/>
    </row>
    <row r="155" spans="7:22" x14ac:dyDescent="0.25">
      <c r="G155" s="41"/>
      <c r="H155" s="41"/>
      <c r="I155" s="41"/>
      <c r="J155" s="41"/>
      <c r="K155" s="41"/>
      <c r="L155" s="41"/>
      <c r="M155" s="41"/>
      <c r="N155" s="41"/>
      <c r="O155" s="41"/>
      <c r="P155" s="41"/>
      <c r="Q155" s="41"/>
      <c r="R155" s="41"/>
      <c r="S155" s="41"/>
      <c r="T155" s="41"/>
      <c r="U155" s="41"/>
      <c r="V155" s="41"/>
    </row>
    <row r="156" spans="7:22" x14ac:dyDescent="0.25">
      <c r="G156" s="41"/>
      <c r="H156" s="41"/>
      <c r="I156" s="41"/>
      <c r="J156" s="41"/>
      <c r="K156" s="41"/>
      <c r="L156" s="41"/>
      <c r="M156" s="41"/>
      <c r="N156" s="41"/>
      <c r="O156" s="41"/>
      <c r="P156" s="41"/>
      <c r="Q156" s="41"/>
      <c r="R156" s="41"/>
      <c r="S156" s="41"/>
      <c r="T156" s="41"/>
      <c r="U156" s="41"/>
      <c r="V156" s="41"/>
    </row>
    <row r="157" spans="7:22" x14ac:dyDescent="0.25">
      <c r="G157" s="41"/>
      <c r="H157" s="41"/>
      <c r="I157" s="41"/>
      <c r="J157" s="41"/>
      <c r="K157" s="41"/>
      <c r="L157" s="41"/>
      <c r="M157" s="41"/>
      <c r="N157" s="41"/>
      <c r="O157" s="41"/>
      <c r="P157" s="41"/>
      <c r="Q157" s="41"/>
      <c r="R157" s="41"/>
      <c r="S157" s="41"/>
      <c r="T157" s="41"/>
      <c r="U157" s="41"/>
      <c r="V157" s="41"/>
    </row>
    <row r="158" spans="7:22" x14ac:dyDescent="0.25">
      <c r="G158" s="41"/>
      <c r="H158" s="41"/>
      <c r="I158" s="41"/>
      <c r="J158" s="41"/>
      <c r="K158" s="41"/>
      <c r="L158" s="41"/>
      <c r="M158" s="41"/>
      <c r="N158" s="41"/>
      <c r="O158" s="41"/>
      <c r="P158" s="41"/>
      <c r="Q158" s="41"/>
      <c r="R158" s="41"/>
      <c r="S158" s="41"/>
      <c r="T158" s="41"/>
      <c r="U158" s="41"/>
      <c r="V158" s="41"/>
    </row>
    <row r="159" spans="7:22" x14ac:dyDescent="0.25">
      <c r="G159" s="41"/>
      <c r="H159" s="41"/>
      <c r="I159" s="41"/>
      <c r="J159" s="41"/>
      <c r="K159" s="41"/>
      <c r="L159" s="41"/>
      <c r="M159" s="41"/>
      <c r="N159" s="41"/>
      <c r="O159" s="41"/>
      <c r="P159" s="41"/>
      <c r="Q159" s="41"/>
      <c r="R159" s="41"/>
      <c r="S159" s="41"/>
      <c r="T159" s="41"/>
      <c r="U159" s="41"/>
      <c r="V159" s="41"/>
    </row>
    <row r="160" spans="7:22" x14ac:dyDescent="0.25">
      <c r="G160" s="41"/>
      <c r="H160" s="41"/>
      <c r="I160" s="41"/>
      <c r="J160" s="41"/>
      <c r="K160" s="41"/>
      <c r="L160" s="41"/>
      <c r="M160" s="41"/>
      <c r="N160" s="41"/>
      <c r="O160" s="41"/>
      <c r="P160" s="41"/>
      <c r="Q160" s="41"/>
      <c r="R160" s="41"/>
      <c r="S160" s="41"/>
      <c r="T160" s="41"/>
      <c r="U160" s="41"/>
      <c r="V160" s="41"/>
    </row>
    <row r="161" spans="7:22" x14ac:dyDescent="0.25">
      <c r="G161" s="41"/>
      <c r="H161" s="41"/>
      <c r="I161" s="41"/>
      <c r="J161" s="41"/>
      <c r="K161" s="41"/>
      <c r="L161" s="41"/>
      <c r="M161" s="41"/>
      <c r="N161" s="41"/>
      <c r="O161" s="41"/>
      <c r="P161" s="41"/>
      <c r="Q161" s="41"/>
      <c r="R161" s="41"/>
      <c r="S161" s="41"/>
      <c r="T161" s="41"/>
      <c r="U161" s="41"/>
      <c r="V161" s="41"/>
    </row>
    <row r="162" spans="7:22" x14ac:dyDescent="0.25">
      <c r="G162" s="41"/>
      <c r="H162" s="41"/>
      <c r="I162" s="41"/>
      <c r="J162" s="41"/>
      <c r="K162" s="41"/>
      <c r="L162" s="41"/>
      <c r="M162" s="41"/>
      <c r="N162" s="41"/>
      <c r="O162" s="41"/>
      <c r="P162" s="41"/>
      <c r="Q162" s="41"/>
      <c r="R162" s="41"/>
      <c r="S162" s="41"/>
      <c r="T162" s="41"/>
      <c r="U162" s="41"/>
      <c r="V162" s="41"/>
    </row>
    <row r="163" spans="7:22" x14ac:dyDescent="0.25">
      <c r="G163" s="41"/>
      <c r="H163" s="41"/>
      <c r="I163" s="41"/>
      <c r="J163" s="41"/>
      <c r="K163" s="41"/>
      <c r="L163" s="41"/>
      <c r="M163" s="41"/>
      <c r="N163" s="41"/>
      <c r="O163" s="41"/>
      <c r="P163" s="41"/>
      <c r="Q163" s="41"/>
      <c r="R163" s="41"/>
      <c r="S163" s="41"/>
      <c r="T163" s="41"/>
      <c r="U163" s="41"/>
      <c r="V163" s="41"/>
    </row>
    <row r="164" spans="7:22" x14ac:dyDescent="0.25">
      <c r="G164" s="41"/>
      <c r="H164" s="41"/>
      <c r="I164" s="41"/>
      <c r="J164" s="41"/>
      <c r="K164" s="41"/>
      <c r="L164" s="41"/>
      <c r="M164" s="41"/>
      <c r="N164" s="41"/>
      <c r="O164" s="41"/>
      <c r="P164" s="41"/>
      <c r="Q164" s="41"/>
      <c r="R164" s="41"/>
      <c r="S164" s="41"/>
      <c r="T164" s="41"/>
      <c r="U164" s="41"/>
      <c r="V164" s="41"/>
    </row>
    <row r="165" spans="7:22" x14ac:dyDescent="0.25">
      <c r="G165" s="41"/>
      <c r="H165" s="41"/>
      <c r="I165" s="41"/>
      <c r="J165" s="41"/>
      <c r="K165" s="41"/>
      <c r="L165" s="41"/>
      <c r="M165" s="41"/>
      <c r="N165" s="41"/>
      <c r="O165" s="41"/>
      <c r="P165" s="41"/>
      <c r="Q165" s="41"/>
      <c r="R165" s="41"/>
      <c r="S165" s="41"/>
      <c r="T165" s="41"/>
      <c r="U165" s="41"/>
      <c r="V165" s="41"/>
    </row>
    <row r="166" spans="7:22" x14ac:dyDescent="0.25">
      <c r="G166" s="41"/>
      <c r="H166" s="41"/>
      <c r="I166" s="41"/>
      <c r="J166" s="41"/>
      <c r="K166" s="41"/>
      <c r="L166" s="41"/>
      <c r="M166" s="41"/>
      <c r="N166" s="41"/>
      <c r="O166" s="41"/>
      <c r="P166" s="41"/>
      <c r="Q166" s="41"/>
      <c r="R166" s="41"/>
      <c r="S166" s="41"/>
      <c r="T166" s="41"/>
      <c r="U166" s="41"/>
      <c r="V166" s="41"/>
    </row>
    <row r="167" spans="7:22" x14ac:dyDescent="0.25">
      <c r="G167" s="41"/>
      <c r="H167" s="41"/>
      <c r="I167" s="41"/>
      <c r="J167" s="41"/>
      <c r="K167" s="41"/>
      <c r="L167" s="41"/>
      <c r="M167" s="41"/>
      <c r="N167" s="41"/>
      <c r="O167" s="41"/>
      <c r="P167" s="41"/>
      <c r="Q167" s="41"/>
      <c r="R167" s="41"/>
      <c r="S167" s="41"/>
      <c r="T167" s="41"/>
      <c r="U167" s="41"/>
      <c r="V167" s="41"/>
    </row>
    <row r="168" spans="7:22" x14ac:dyDescent="0.25">
      <c r="G168" s="41"/>
      <c r="H168" s="41"/>
      <c r="I168" s="41"/>
      <c r="J168" s="41"/>
      <c r="K168" s="41"/>
      <c r="L168" s="41"/>
      <c r="M168" s="41"/>
      <c r="N168" s="41"/>
      <c r="O168" s="41"/>
      <c r="P168" s="41"/>
      <c r="Q168" s="41"/>
      <c r="R168" s="41"/>
      <c r="S168" s="41"/>
      <c r="T168" s="41"/>
      <c r="U168" s="41"/>
      <c r="V168" s="41"/>
    </row>
    <row r="169" spans="7:22" x14ac:dyDescent="0.25">
      <c r="G169" s="41"/>
      <c r="H169" s="41"/>
      <c r="I169" s="41"/>
      <c r="J169" s="41"/>
      <c r="K169" s="41"/>
      <c r="L169" s="41"/>
      <c r="M169" s="41"/>
      <c r="N169" s="41"/>
      <c r="O169" s="41"/>
      <c r="P169" s="41"/>
      <c r="Q169" s="41"/>
      <c r="R169" s="41"/>
      <c r="S169" s="41"/>
      <c r="T169" s="41"/>
      <c r="U169" s="41"/>
      <c r="V169" s="41"/>
    </row>
    <row r="170" spans="7:22" x14ac:dyDescent="0.25">
      <c r="G170" s="41"/>
      <c r="H170" s="41"/>
      <c r="I170" s="41"/>
      <c r="J170" s="41"/>
      <c r="K170" s="41"/>
      <c r="L170" s="41"/>
      <c r="M170" s="41"/>
      <c r="N170" s="41"/>
      <c r="O170" s="41"/>
      <c r="P170" s="41"/>
      <c r="Q170" s="41"/>
      <c r="R170" s="41"/>
      <c r="S170" s="41"/>
      <c r="T170" s="41"/>
      <c r="U170" s="41"/>
      <c r="V170" s="41"/>
    </row>
    <row r="171" spans="7:22" x14ac:dyDescent="0.25">
      <c r="G171" s="41"/>
      <c r="H171" s="41"/>
      <c r="I171" s="41"/>
      <c r="J171" s="41"/>
      <c r="K171" s="41"/>
      <c r="L171" s="41"/>
      <c r="M171" s="41"/>
      <c r="N171" s="41"/>
      <c r="O171" s="41"/>
      <c r="P171" s="41"/>
      <c r="Q171" s="41"/>
      <c r="R171" s="41"/>
      <c r="S171" s="41"/>
      <c r="T171" s="41"/>
      <c r="U171" s="41"/>
      <c r="V171" s="41"/>
    </row>
    <row r="172" spans="7:22" x14ac:dyDescent="0.25">
      <c r="G172" s="41"/>
      <c r="H172" s="41"/>
      <c r="I172" s="41"/>
      <c r="J172" s="41"/>
      <c r="K172" s="41"/>
      <c r="L172" s="41"/>
      <c r="M172" s="41"/>
      <c r="N172" s="41"/>
      <c r="O172" s="41"/>
      <c r="P172" s="41"/>
      <c r="Q172" s="41"/>
      <c r="R172" s="41"/>
      <c r="S172" s="41"/>
      <c r="T172" s="41"/>
      <c r="U172" s="41"/>
      <c r="V172" s="41"/>
    </row>
    <row r="173" spans="7:22" x14ac:dyDescent="0.25">
      <c r="G173" s="41"/>
      <c r="H173" s="41"/>
      <c r="I173" s="41"/>
      <c r="J173" s="41"/>
      <c r="K173" s="41"/>
      <c r="L173" s="41"/>
      <c r="M173" s="41"/>
      <c r="N173" s="41"/>
      <c r="O173" s="41"/>
      <c r="P173" s="41"/>
      <c r="Q173" s="41"/>
      <c r="R173" s="41"/>
      <c r="S173" s="41"/>
      <c r="T173" s="41"/>
      <c r="U173" s="41"/>
      <c r="V173" s="41"/>
    </row>
    <row r="174" spans="7:22" x14ac:dyDescent="0.25">
      <c r="G174" s="41"/>
      <c r="H174" s="41"/>
      <c r="I174" s="41"/>
      <c r="J174" s="41"/>
      <c r="K174" s="41"/>
      <c r="L174" s="41"/>
      <c r="M174" s="41"/>
      <c r="N174" s="41"/>
      <c r="O174" s="41"/>
      <c r="P174" s="41"/>
      <c r="Q174" s="41"/>
      <c r="R174" s="41"/>
      <c r="S174" s="41"/>
      <c r="T174" s="41"/>
      <c r="U174" s="41"/>
      <c r="V174" s="41"/>
    </row>
    <row r="175" spans="7:22" x14ac:dyDescent="0.25">
      <c r="G175" s="41"/>
      <c r="H175" s="41"/>
      <c r="I175" s="41"/>
      <c r="J175" s="41"/>
      <c r="K175" s="41"/>
      <c r="L175" s="41"/>
      <c r="M175" s="41"/>
      <c r="N175" s="41"/>
      <c r="O175" s="41"/>
      <c r="P175" s="41"/>
      <c r="Q175" s="41"/>
      <c r="R175" s="41"/>
      <c r="S175" s="41"/>
      <c r="T175" s="41"/>
      <c r="U175" s="41"/>
      <c r="V175" s="41"/>
    </row>
    <row r="176" spans="7:22" x14ac:dyDescent="0.25">
      <c r="G176" s="41"/>
      <c r="H176" s="41"/>
      <c r="I176" s="41"/>
      <c r="J176" s="41"/>
      <c r="K176" s="41"/>
      <c r="L176" s="41"/>
      <c r="M176" s="41"/>
      <c r="N176" s="41"/>
      <c r="O176" s="41"/>
      <c r="P176" s="41"/>
      <c r="Q176" s="41"/>
      <c r="R176" s="41"/>
      <c r="S176" s="41"/>
      <c r="T176" s="41"/>
      <c r="U176" s="41"/>
      <c r="V176" s="41"/>
    </row>
    <row r="177" spans="7:22" x14ac:dyDescent="0.25">
      <c r="G177" s="41"/>
      <c r="H177" s="41"/>
      <c r="I177" s="41"/>
      <c r="J177" s="41"/>
      <c r="K177" s="41"/>
      <c r="L177" s="41"/>
      <c r="M177" s="41"/>
      <c r="N177" s="41"/>
      <c r="O177" s="41"/>
      <c r="P177" s="41"/>
      <c r="Q177" s="41"/>
      <c r="R177" s="41"/>
      <c r="S177" s="41"/>
      <c r="T177" s="41"/>
      <c r="U177" s="41"/>
      <c r="V177" s="41"/>
    </row>
    <row r="178" spans="7:22" x14ac:dyDescent="0.25">
      <c r="G178" s="41"/>
      <c r="H178" s="41"/>
      <c r="I178" s="41"/>
      <c r="J178" s="41"/>
      <c r="K178" s="41"/>
      <c r="L178" s="41"/>
      <c r="M178" s="41"/>
      <c r="N178" s="41"/>
      <c r="O178" s="41"/>
      <c r="P178" s="41"/>
      <c r="Q178" s="41"/>
      <c r="R178" s="41"/>
      <c r="S178" s="41"/>
      <c r="T178" s="41"/>
      <c r="U178" s="41"/>
      <c r="V178" s="41"/>
    </row>
    <row r="179" spans="7:22" x14ac:dyDescent="0.25">
      <c r="G179" s="41"/>
      <c r="H179" s="41"/>
      <c r="I179" s="41"/>
      <c r="J179" s="41"/>
      <c r="K179" s="41"/>
      <c r="L179" s="41"/>
      <c r="M179" s="41"/>
      <c r="N179" s="41"/>
      <c r="O179" s="41"/>
      <c r="P179" s="41"/>
      <c r="Q179" s="41"/>
      <c r="R179" s="41"/>
      <c r="S179" s="41"/>
      <c r="T179" s="41"/>
      <c r="U179" s="41"/>
      <c r="V179" s="41"/>
    </row>
    <row r="180" spans="7:22" x14ac:dyDescent="0.25">
      <c r="G180" s="41"/>
      <c r="H180" s="41"/>
      <c r="I180" s="41"/>
      <c r="J180" s="41"/>
      <c r="K180" s="41"/>
      <c r="L180" s="41"/>
      <c r="M180" s="41"/>
      <c r="N180" s="41"/>
      <c r="O180" s="41"/>
      <c r="P180" s="41"/>
      <c r="Q180" s="41"/>
      <c r="R180" s="41"/>
      <c r="S180" s="41"/>
      <c r="T180" s="41"/>
      <c r="U180" s="41"/>
      <c r="V180" s="41"/>
    </row>
    <row r="181" spans="7:22" x14ac:dyDescent="0.25">
      <c r="G181" s="41"/>
      <c r="H181" s="41"/>
      <c r="I181" s="41"/>
      <c r="J181" s="41"/>
      <c r="K181" s="41"/>
      <c r="L181" s="41"/>
      <c r="M181" s="41"/>
      <c r="N181" s="41"/>
      <c r="O181" s="41"/>
      <c r="P181" s="41"/>
      <c r="Q181" s="41"/>
      <c r="R181" s="41"/>
      <c r="S181" s="41"/>
      <c r="T181" s="41"/>
      <c r="U181" s="41"/>
      <c r="V181" s="41"/>
    </row>
    <row r="182" spans="7:22" x14ac:dyDescent="0.25">
      <c r="G182" s="41"/>
      <c r="H182" s="41"/>
      <c r="I182" s="41"/>
      <c r="J182" s="41"/>
      <c r="K182" s="41"/>
      <c r="L182" s="41"/>
      <c r="M182" s="41"/>
      <c r="N182" s="41"/>
      <c r="O182" s="41"/>
      <c r="P182" s="41"/>
      <c r="Q182" s="41"/>
      <c r="R182" s="41"/>
      <c r="S182" s="41"/>
      <c r="T182" s="41"/>
      <c r="U182" s="41"/>
      <c r="V182" s="41"/>
    </row>
    <row r="183" spans="7:22" x14ac:dyDescent="0.25">
      <c r="G183" s="41"/>
      <c r="H183" s="41"/>
      <c r="I183" s="41"/>
      <c r="J183" s="41"/>
      <c r="K183" s="41"/>
      <c r="L183" s="41"/>
      <c r="M183" s="41"/>
      <c r="N183" s="41"/>
      <c r="O183" s="41"/>
      <c r="P183" s="41"/>
      <c r="Q183" s="41"/>
      <c r="R183" s="41"/>
      <c r="S183" s="41"/>
      <c r="T183" s="41"/>
      <c r="U183" s="41"/>
      <c r="V183" s="41"/>
    </row>
    <row r="184" spans="7:22" x14ac:dyDescent="0.25">
      <c r="G184" s="41"/>
      <c r="H184" s="41"/>
      <c r="I184" s="41"/>
      <c r="J184" s="41"/>
      <c r="K184" s="41"/>
      <c r="L184" s="41"/>
      <c r="M184" s="41"/>
      <c r="N184" s="41"/>
      <c r="O184" s="41"/>
      <c r="P184" s="41"/>
      <c r="Q184" s="41"/>
      <c r="R184" s="41"/>
      <c r="S184" s="41"/>
      <c r="T184" s="41"/>
      <c r="U184" s="41"/>
      <c r="V184" s="41"/>
    </row>
    <row r="185" spans="7:22" x14ac:dyDescent="0.25">
      <c r="G185" s="41"/>
      <c r="H185" s="41"/>
      <c r="I185" s="41"/>
      <c r="J185" s="41"/>
      <c r="K185" s="41"/>
      <c r="L185" s="41"/>
      <c r="M185" s="41"/>
      <c r="N185" s="41"/>
      <c r="O185" s="41"/>
      <c r="P185" s="41"/>
      <c r="Q185" s="41"/>
      <c r="R185" s="41"/>
      <c r="S185" s="41"/>
      <c r="T185" s="41"/>
      <c r="U185" s="41"/>
      <c r="V185" s="41"/>
    </row>
    <row r="186" spans="7:22" x14ac:dyDescent="0.25">
      <c r="G186" s="41"/>
      <c r="H186" s="41"/>
      <c r="I186" s="41"/>
      <c r="J186" s="41"/>
      <c r="K186" s="41"/>
      <c r="L186" s="41"/>
      <c r="M186" s="41"/>
      <c r="N186" s="41"/>
      <c r="O186" s="41"/>
      <c r="P186" s="41"/>
      <c r="Q186" s="41"/>
      <c r="R186" s="41"/>
      <c r="S186" s="41"/>
      <c r="T186" s="41"/>
      <c r="U186" s="41"/>
      <c r="V186" s="41"/>
    </row>
    <row r="187" spans="7:22" x14ac:dyDescent="0.25">
      <c r="G187" s="41"/>
      <c r="H187" s="41"/>
      <c r="I187" s="41"/>
      <c r="J187" s="41"/>
      <c r="K187" s="41"/>
      <c r="L187" s="41"/>
      <c r="M187" s="41"/>
      <c r="N187" s="41"/>
      <c r="O187" s="41"/>
      <c r="P187" s="41"/>
      <c r="Q187" s="41"/>
      <c r="R187" s="41"/>
      <c r="S187" s="41"/>
      <c r="T187" s="41"/>
      <c r="U187" s="41"/>
      <c r="V187" s="41"/>
    </row>
    <row r="188" spans="7:22" x14ac:dyDescent="0.25">
      <c r="G188" s="41"/>
      <c r="H188" s="41"/>
      <c r="I188" s="41"/>
      <c r="J188" s="41"/>
      <c r="K188" s="41"/>
      <c r="L188" s="41"/>
      <c r="M188" s="41"/>
      <c r="N188" s="41"/>
      <c r="O188" s="41"/>
      <c r="P188" s="41"/>
      <c r="Q188" s="41"/>
      <c r="R188" s="41"/>
      <c r="S188" s="41"/>
      <c r="T188" s="41"/>
      <c r="U188" s="41"/>
      <c r="V188" s="41"/>
    </row>
    <row r="189" spans="7:22" x14ac:dyDescent="0.25">
      <c r="G189" s="41"/>
      <c r="H189" s="41"/>
      <c r="I189" s="41"/>
      <c r="J189" s="41"/>
      <c r="K189" s="41"/>
      <c r="L189" s="41"/>
      <c r="M189" s="41"/>
      <c r="N189" s="41"/>
      <c r="O189" s="41"/>
      <c r="P189" s="41"/>
      <c r="Q189" s="41"/>
      <c r="R189" s="41"/>
      <c r="S189" s="41"/>
      <c r="T189" s="41"/>
      <c r="U189" s="41"/>
      <c r="V189" s="41"/>
    </row>
    <row r="190" spans="7:22" x14ac:dyDescent="0.25">
      <c r="G190" s="41"/>
      <c r="H190" s="41"/>
      <c r="I190" s="41"/>
      <c r="J190" s="41"/>
      <c r="K190" s="41"/>
      <c r="L190" s="41"/>
      <c r="M190" s="41"/>
      <c r="N190" s="41"/>
      <c r="O190" s="41"/>
      <c r="P190" s="41"/>
      <c r="Q190" s="41"/>
      <c r="R190" s="41"/>
      <c r="S190" s="41"/>
      <c r="T190" s="41"/>
      <c r="U190" s="41"/>
      <c r="V190" s="41"/>
    </row>
    <row r="191" spans="7:22" x14ac:dyDescent="0.25">
      <c r="G191" s="41"/>
      <c r="H191" s="41"/>
      <c r="I191" s="41"/>
      <c r="J191" s="41"/>
      <c r="K191" s="41"/>
      <c r="L191" s="41"/>
      <c r="M191" s="41"/>
      <c r="N191" s="41"/>
      <c r="O191" s="41"/>
      <c r="P191" s="41"/>
      <c r="Q191" s="41"/>
      <c r="R191" s="41"/>
      <c r="S191" s="41"/>
      <c r="T191" s="41"/>
      <c r="U191" s="41"/>
      <c r="V191" s="41"/>
    </row>
    <row r="192" spans="7:22" x14ac:dyDescent="0.25">
      <c r="G192" s="41"/>
      <c r="H192" s="41"/>
      <c r="I192" s="41"/>
      <c r="J192" s="41"/>
      <c r="K192" s="41"/>
      <c r="L192" s="41"/>
      <c r="M192" s="41"/>
      <c r="N192" s="41"/>
      <c r="O192" s="41"/>
      <c r="P192" s="41"/>
      <c r="Q192" s="41"/>
      <c r="R192" s="41"/>
      <c r="S192" s="41"/>
      <c r="T192" s="41"/>
      <c r="U192" s="41"/>
      <c r="V192" s="41"/>
    </row>
    <row r="193" spans="7:22" x14ac:dyDescent="0.25">
      <c r="G193" s="41"/>
      <c r="H193" s="41"/>
      <c r="I193" s="41"/>
      <c r="J193" s="41"/>
      <c r="K193" s="41"/>
      <c r="L193" s="41"/>
      <c r="M193" s="41"/>
      <c r="N193" s="41"/>
      <c r="O193" s="41"/>
      <c r="P193" s="41"/>
      <c r="Q193" s="41"/>
      <c r="R193" s="41"/>
      <c r="S193" s="41"/>
      <c r="T193" s="41"/>
      <c r="U193" s="41"/>
      <c r="V193" s="41"/>
    </row>
    <row r="194" spans="7:22" x14ac:dyDescent="0.25">
      <c r="G194" s="41"/>
      <c r="H194" s="41"/>
      <c r="I194" s="41"/>
      <c r="J194" s="41"/>
      <c r="K194" s="41"/>
      <c r="L194" s="41"/>
      <c r="M194" s="41"/>
      <c r="N194" s="41"/>
      <c r="O194" s="41"/>
      <c r="P194" s="41"/>
      <c r="Q194" s="41"/>
      <c r="R194" s="41"/>
      <c r="S194" s="41"/>
      <c r="T194" s="41"/>
      <c r="U194" s="41"/>
      <c r="V194" s="41"/>
    </row>
    <row r="195" spans="7:22" x14ac:dyDescent="0.25">
      <c r="G195" s="41"/>
      <c r="H195" s="41"/>
      <c r="I195" s="41"/>
      <c r="J195" s="41"/>
      <c r="K195" s="41"/>
      <c r="L195" s="41"/>
      <c r="M195" s="41"/>
      <c r="N195" s="41"/>
      <c r="O195" s="41"/>
      <c r="P195" s="41"/>
      <c r="Q195" s="41"/>
      <c r="R195" s="41"/>
      <c r="S195" s="41"/>
      <c r="T195" s="41"/>
      <c r="U195" s="41"/>
      <c r="V195" s="41"/>
    </row>
    <row r="196" spans="7:22" x14ac:dyDescent="0.25">
      <c r="G196" s="41"/>
      <c r="H196" s="41"/>
      <c r="I196" s="41"/>
      <c r="J196" s="41"/>
      <c r="K196" s="41"/>
      <c r="L196" s="41"/>
      <c r="M196" s="41"/>
      <c r="N196" s="41"/>
      <c r="O196" s="41"/>
      <c r="P196" s="41"/>
      <c r="Q196" s="41"/>
      <c r="R196" s="41"/>
      <c r="S196" s="41"/>
      <c r="T196" s="41"/>
      <c r="U196" s="41"/>
      <c r="V196" s="41"/>
    </row>
    <row r="197" spans="7:22" x14ac:dyDescent="0.25">
      <c r="G197" s="41"/>
      <c r="H197" s="41"/>
      <c r="I197" s="41"/>
      <c r="J197" s="41"/>
      <c r="K197" s="41"/>
      <c r="L197" s="41"/>
      <c r="M197" s="41"/>
      <c r="N197" s="41"/>
      <c r="O197" s="41"/>
      <c r="P197" s="41"/>
      <c r="Q197" s="41"/>
      <c r="R197" s="41"/>
      <c r="S197" s="41"/>
      <c r="T197" s="41"/>
      <c r="U197" s="41"/>
      <c r="V197" s="41"/>
    </row>
    <row r="198" spans="7:22" x14ac:dyDescent="0.25">
      <c r="G198" s="41"/>
      <c r="H198" s="41"/>
      <c r="I198" s="41"/>
      <c r="J198" s="41"/>
      <c r="K198" s="41"/>
      <c r="L198" s="41"/>
      <c r="M198" s="41"/>
      <c r="N198" s="41"/>
      <c r="O198" s="41"/>
      <c r="P198" s="41"/>
      <c r="Q198" s="41"/>
      <c r="R198" s="41"/>
      <c r="S198" s="41"/>
      <c r="T198" s="41"/>
      <c r="U198" s="41"/>
      <c r="V198" s="41"/>
    </row>
    <row r="199" spans="7:22" x14ac:dyDescent="0.25">
      <c r="G199" s="41"/>
      <c r="H199" s="41"/>
      <c r="I199" s="41"/>
      <c r="J199" s="41"/>
      <c r="K199" s="41"/>
      <c r="L199" s="41"/>
      <c r="M199" s="41"/>
      <c r="N199" s="41"/>
      <c r="O199" s="41"/>
      <c r="P199" s="41"/>
      <c r="Q199" s="41"/>
      <c r="R199" s="41"/>
      <c r="S199" s="41"/>
      <c r="T199" s="41"/>
      <c r="U199" s="41"/>
      <c r="V199" s="41"/>
    </row>
    <row r="200" spans="7:22" x14ac:dyDescent="0.25">
      <c r="G200" s="41"/>
      <c r="H200" s="41"/>
      <c r="I200" s="41"/>
      <c r="J200" s="41"/>
      <c r="K200" s="41"/>
      <c r="L200" s="41"/>
      <c r="M200" s="41"/>
      <c r="N200" s="41"/>
      <c r="O200" s="41"/>
      <c r="P200" s="41"/>
      <c r="Q200" s="41"/>
      <c r="R200" s="41"/>
      <c r="S200" s="41"/>
      <c r="T200" s="41"/>
      <c r="U200" s="41"/>
      <c r="V200" s="41"/>
    </row>
    <row r="201" spans="7:22" x14ac:dyDescent="0.25">
      <c r="G201" s="41"/>
      <c r="H201" s="41"/>
      <c r="I201" s="41"/>
      <c r="J201" s="41"/>
      <c r="K201" s="41"/>
      <c r="L201" s="41"/>
      <c r="M201" s="41"/>
      <c r="N201" s="41"/>
      <c r="O201" s="41"/>
      <c r="P201" s="41"/>
      <c r="Q201" s="41"/>
      <c r="R201" s="41"/>
      <c r="S201" s="41"/>
      <c r="T201" s="41"/>
      <c r="U201" s="41"/>
      <c r="V201" s="41"/>
    </row>
    <row r="202" spans="7:22" x14ac:dyDescent="0.25">
      <c r="G202" s="41"/>
      <c r="H202" s="41"/>
      <c r="I202" s="41"/>
      <c r="J202" s="41"/>
      <c r="K202" s="41"/>
      <c r="L202" s="41"/>
      <c r="M202" s="41"/>
      <c r="N202" s="41"/>
      <c r="O202" s="41"/>
      <c r="P202" s="41"/>
      <c r="Q202" s="41"/>
      <c r="R202" s="41"/>
      <c r="S202" s="41"/>
      <c r="T202" s="41"/>
      <c r="U202" s="41"/>
      <c r="V202" s="41"/>
    </row>
    <row r="203" spans="7:22" x14ac:dyDescent="0.25">
      <c r="G203" s="41"/>
      <c r="H203" s="41"/>
      <c r="I203" s="41"/>
      <c r="J203" s="41"/>
      <c r="K203" s="41"/>
      <c r="L203" s="41"/>
      <c r="M203" s="41"/>
      <c r="N203" s="41"/>
      <c r="O203" s="41"/>
      <c r="P203" s="41"/>
      <c r="Q203" s="41"/>
      <c r="R203" s="41"/>
      <c r="S203" s="41"/>
      <c r="T203" s="41"/>
      <c r="U203" s="41"/>
      <c r="V203" s="41"/>
    </row>
    <row r="204" spans="7:22" x14ac:dyDescent="0.25">
      <c r="G204" s="41"/>
      <c r="H204" s="41"/>
      <c r="I204" s="41"/>
      <c r="J204" s="41"/>
      <c r="K204" s="41"/>
      <c r="L204" s="41"/>
      <c r="M204" s="41"/>
      <c r="N204" s="41"/>
      <c r="O204" s="41"/>
      <c r="P204" s="41"/>
      <c r="Q204" s="41"/>
      <c r="R204" s="41"/>
      <c r="S204" s="41"/>
      <c r="T204" s="41"/>
      <c r="U204" s="41"/>
      <c r="V204" s="41"/>
    </row>
    <row r="205" spans="7:22" x14ac:dyDescent="0.25">
      <c r="G205" s="41"/>
      <c r="H205" s="41"/>
      <c r="I205" s="41"/>
      <c r="J205" s="41"/>
      <c r="K205" s="41"/>
      <c r="L205" s="41"/>
      <c r="M205" s="41"/>
      <c r="N205" s="41"/>
      <c r="O205" s="41"/>
      <c r="P205" s="41"/>
      <c r="Q205" s="41"/>
      <c r="R205" s="41"/>
      <c r="S205" s="41"/>
      <c r="T205" s="41"/>
      <c r="U205" s="41"/>
      <c r="V205" s="41"/>
    </row>
  </sheetData>
  <mergeCells count="190">
    <mergeCell ref="AI25:AI27"/>
    <mergeCell ref="AI13:AI15"/>
    <mergeCell ref="F28:F30"/>
    <mergeCell ref="G28:G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W28:W30"/>
    <mergeCell ref="V25:V27"/>
    <mergeCell ref="U25:U27"/>
    <mergeCell ref="T25:T27"/>
    <mergeCell ref="S25:S27"/>
    <mergeCell ref="Y28:Y30"/>
    <mergeCell ref="AA28:AA30"/>
    <mergeCell ref="AB28:AB30"/>
    <mergeCell ref="AC28:AC30"/>
    <mergeCell ref="Y25:Y27"/>
    <mergeCell ref="Z25:Z27"/>
    <mergeCell ref="AA25:AA27"/>
    <mergeCell ref="AB25:AB27"/>
    <mergeCell ref="Y22:Y24"/>
    <mergeCell ref="Z22:Z24"/>
    <mergeCell ref="Z28:Z30"/>
    <mergeCell ref="Y13:Y15"/>
    <mergeCell ref="Y16:Y18"/>
    <mergeCell ref="Z16:Z18"/>
    <mergeCell ref="AA16:AA18"/>
    <mergeCell ref="AB16:AB18"/>
    <mergeCell ref="AC25:AC27"/>
    <mergeCell ref="AC19:AC21"/>
    <mergeCell ref="AD19:AE21"/>
    <mergeCell ref="AD22:AE24"/>
    <mergeCell ref="AG22:AG24"/>
    <mergeCell ref="AF10:AF12"/>
    <mergeCell ref="AG10:AG12"/>
    <mergeCell ref="AH10:AH12"/>
    <mergeCell ref="Z10:Z12"/>
    <mergeCell ref="AF22:AF24"/>
    <mergeCell ref="AF19:AF21"/>
    <mergeCell ref="AG19:AG21"/>
    <mergeCell ref="AD13:AE15"/>
    <mergeCell ref="AD16:AE18"/>
    <mergeCell ref="AA22:AA24"/>
    <mergeCell ref="M12:N12"/>
    <mergeCell ref="O12:P12"/>
    <mergeCell ref="Q12:R12"/>
    <mergeCell ref="I12:J12"/>
    <mergeCell ref="AI10:AI12"/>
    <mergeCell ref="X10:X12"/>
    <mergeCell ref="Y10:Y12"/>
    <mergeCell ref="AA10:AA12"/>
    <mergeCell ref="AB10:AB12"/>
    <mergeCell ref="AC10:AC12"/>
    <mergeCell ref="AD10:AE12"/>
    <mergeCell ref="E28:E30"/>
    <mergeCell ref="A28:A30"/>
    <mergeCell ref="B13:B15"/>
    <mergeCell ref="B16:B18"/>
    <mergeCell ref="B19:B21"/>
    <mergeCell ref="B22:B24"/>
    <mergeCell ref="B25:B27"/>
    <mergeCell ref="B28:B30"/>
    <mergeCell ref="A13:A15"/>
    <mergeCell ref="A16:A18"/>
    <mergeCell ref="A19:A21"/>
    <mergeCell ref="A22:A24"/>
    <mergeCell ref="A25:A27"/>
    <mergeCell ref="C28:C30"/>
    <mergeCell ref="D13:D15"/>
    <mergeCell ref="D16:D18"/>
    <mergeCell ref="D19:D21"/>
    <mergeCell ref="D22:D24"/>
    <mergeCell ref="D25:D27"/>
    <mergeCell ref="D28:D30"/>
    <mergeCell ref="C13:C15"/>
    <mergeCell ref="C16:C18"/>
    <mergeCell ref="C19:C21"/>
    <mergeCell ref="C22:C24"/>
    <mergeCell ref="C25:C27"/>
    <mergeCell ref="AB22:AB24"/>
    <mergeCell ref="AC22:AC24"/>
    <mergeCell ref="Y19:Y21"/>
    <mergeCell ref="Z19:Z21"/>
    <mergeCell ref="AA19:AA21"/>
    <mergeCell ref="AB19:AB21"/>
    <mergeCell ref="I25:I27"/>
    <mergeCell ref="H25:H27"/>
    <mergeCell ref="F25:F27"/>
    <mergeCell ref="G25:G27"/>
    <mergeCell ref="R25:R27"/>
    <mergeCell ref="Q25:Q27"/>
    <mergeCell ref="P25:P27"/>
    <mergeCell ref="W25:W27"/>
    <mergeCell ref="X25:X27"/>
    <mergeCell ref="E13:E15"/>
    <mergeCell ref="E16:E18"/>
    <mergeCell ref="E19:E21"/>
    <mergeCell ref="E22:E24"/>
    <mergeCell ref="E25:E27"/>
    <mergeCell ref="O25:O27"/>
    <mergeCell ref="N25:N27"/>
    <mergeCell ref="M25:M27"/>
    <mergeCell ref="L25:L27"/>
    <mergeCell ref="K25:K27"/>
    <mergeCell ref="J25:J27"/>
    <mergeCell ref="K16:K17"/>
    <mergeCell ref="L16:L17"/>
    <mergeCell ref="X13:X15"/>
    <mergeCell ref="X16:X18"/>
    <mergeCell ref="X19:X21"/>
    <mergeCell ref="X22:X24"/>
    <mergeCell ref="J16:J17"/>
    <mergeCell ref="M16:M17"/>
    <mergeCell ref="N16:N17"/>
    <mergeCell ref="O16:O17"/>
    <mergeCell ref="P16:P17"/>
    <mergeCell ref="Q16:Q17"/>
    <mergeCell ref="D1:AG2"/>
    <mergeCell ref="L5:V5"/>
    <mergeCell ref="A5:K5"/>
    <mergeCell ref="W5:AI5"/>
    <mergeCell ref="A6:K6"/>
    <mergeCell ref="L6:V6"/>
    <mergeCell ref="W6:AI6"/>
    <mergeCell ref="AH1:AI1"/>
    <mergeCell ref="AH2:AI2"/>
    <mergeCell ref="AH3:AI3"/>
    <mergeCell ref="AH4:AI4"/>
    <mergeCell ref="A1:C4"/>
    <mergeCell ref="D3:AG4"/>
    <mergeCell ref="A8:B8"/>
    <mergeCell ref="E8:F8"/>
    <mergeCell ref="F16:F17"/>
    <mergeCell ref="G16:G17"/>
    <mergeCell ref="H16:H17"/>
    <mergeCell ref="I16:I17"/>
    <mergeCell ref="K12:L12"/>
    <mergeCell ref="AH13:AH15"/>
    <mergeCell ref="AH16:AH18"/>
    <mergeCell ref="R16:R17"/>
    <mergeCell ref="AA13:AA15"/>
    <mergeCell ref="AB13:AB15"/>
    <mergeCell ref="AC13:AC15"/>
    <mergeCell ref="A10:A12"/>
    <mergeCell ref="B10:E11"/>
    <mergeCell ref="F11:F12"/>
    <mergeCell ref="G11:G12"/>
    <mergeCell ref="H11:H12"/>
    <mergeCell ref="I11:V11"/>
    <mergeCell ref="W10:W12"/>
    <mergeCell ref="F10:V10"/>
    <mergeCell ref="H8:AI8"/>
    <mergeCell ref="S12:T12"/>
    <mergeCell ref="U12:V12"/>
    <mergeCell ref="AI16:AI18"/>
    <mergeCell ref="Z13:Z15"/>
    <mergeCell ref="AD28:AE30"/>
    <mergeCell ref="X28:X30"/>
    <mergeCell ref="AF28:AF30"/>
    <mergeCell ref="AG28:AG30"/>
    <mergeCell ref="AC16:AC18"/>
    <mergeCell ref="S16:S17"/>
    <mergeCell ref="T16:T17"/>
    <mergeCell ref="U16:U17"/>
    <mergeCell ref="V16:V17"/>
    <mergeCell ref="W16:W17"/>
    <mergeCell ref="AF16:AF17"/>
    <mergeCell ref="AG16:AG17"/>
    <mergeCell ref="AH22:AH24"/>
    <mergeCell ref="AI22:AI24"/>
    <mergeCell ref="AH25:AH27"/>
    <mergeCell ref="AH28:AH30"/>
    <mergeCell ref="AI28:AI30"/>
    <mergeCell ref="AH19:AH21"/>
    <mergeCell ref="AI19:AI21"/>
    <mergeCell ref="AF25:AF27"/>
    <mergeCell ref="AG25:AG27"/>
    <mergeCell ref="AD25:AE27"/>
  </mergeCells>
  <pageMargins left="0.7" right="0.7" top="0.75" bottom="0.75" header="0.3" footer="0.3"/>
  <pageSetup scale="12"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Metodologia!$E$4:$E$5</xm:f>
          </x14:formula1>
          <xm:sqref>H28 H13:H16 H18:H25</xm:sqref>
        </x14:dataValidation>
        <x14:dataValidation type="list" allowBlank="1" showInputMessage="1" showErrorMessage="1" xr:uid="{00000000-0002-0000-0100-000001000000}">
          <x14:formula1>
            <xm:f>Metodologia!$E$9:$E$10</xm:f>
          </x14:formula1>
          <xm:sqref>I13:I16 I28 I18:I25</xm:sqref>
        </x14:dataValidation>
        <x14:dataValidation type="list" allowBlank="1" showInputMessage="1" showErrorMessage="1" xr:uid="{00000000-0002-0000-0100-000002000000}">
          <x14:formula1>
            <xm:f>Metodologia!$E$12:$E$13</xm:f>
          </x14:formula1>
          <xm:sqref>K13:K16 K28 K18:K25</xm:sqref>
        </x14:dataValidation>
        <x14:dataValidation type="list" allowBlank="1" showInputMessage="1" showErrorMessage="1" xr:uid="{00000000-0002-0000-0100-000003000000}">
          <x14:formula1>
            <xm:f>Metodologia!$E$15:$E$16</xm:f>
          </x14:formula1>
          <xm:sqref>M13:M16 M28 M18:M25</xm:sqref>
        </x14:dataValidation>
        <x14:dataValidation type="list" allowBlank="1" showInputMessage="1" showErrorMessage="1" xr:uid="{00000000-0002-0000-0100-000004000000}">
          <x14:formula1>
            <xm:f>Metodologia!$E$18:$E$20</xm:f>
          </x14:formula1>
          <xm:sqref>O13:O16 O28 O18:O25</xm:sqref>
        </x14:dataValidation>
        <x14:dataValidation type="list" allowBlank="1" showInputMessage="1" showErrorMessage="1" xr:uid="{00000000-0002-0000-0100-000005000000}">
          <x14:formula1>
            <xm:f>Metodologia!$E$22:$E$23</xm:f>
          </x14:formula1>
          <xm:sqref>Q13:Q16 Q28 Q18:Q25</xm:sqref>
        </x14:dataValidation>
        <x14:dataValidation type="list" allowBlank="1" showInputMessage="1" showErrorMessage="1" xr:uid="{00000000-0002-0000-0100-000006000000}">
          <x14:formula1>
            <xm:f>Metodologia!$E$25:$E$26</xm:f>
          </x14:formula1>
          <xm:sqref>S13:S16 S28 S18:S25</xm:sqref>
        </x14:dataValidation>
        <x14:dataValidation type="list" allowBlank="1" showInputMessage="1" showErrorMessage="1" xr:uid="{00000000-0002-0000-0100-000007000000}">
          <x14:formula1>
            <xm:f>Metodologia!$E$28:$E$30</xm:f>
          </x14:formula1>
          <xm:sqref>U13:U16 U28 U18:U25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600"/>
  <sheetViews>
    <sheetView topLeftCell="H25" zoomScaleNormal="100" workbookViewId="0">
      <selection activeCell="K19" sqref="A19:XFD20"/>
    </sheetView>
  </sheetViews>
  <sheetFormatPr baseColWidth="10" defaultColWidth="11.42578125" defaultRowHeight="15" x14ac:dyDescent="0.25"/>
  <cols>
    <col min="1" max="1" width="5.7109375" style="11" customWidth="1"/>
    <col min="2" max="2" width="18.140625" style="11" customWidth="1"/>
    <col min="3" max="3" width="42.42578125" style="11" customWidth="1"/>
    <col min="4" max="4" width="28.7109375" style="11" customWidth="1"/>
    <col min="5" max="5" width="37.7109375" style="11" customWidth="1"/>
    <col min="6" max="6" width="26.85546875" style="11" customWidth="1"/>
    <col min="7" max="7" width="25.5703125" style="11" customWidth="1"/>
    <col min="8" max="8" width="18.7109375" style="11" customWidth="1"/>
    <col min="9" max="9" width="27.5703125" style="11" customWidth="1"/>
    <col min="10" max="10" width="25.140625" style="37" customWidth="1"/>
    <col min="11" max="11" width="43.7109375" style="11" customWidth="1"/>
    <col min="12" max="12" width="28.28515625" style="37" customWidth="1"/>
    <col min="13" max="14" width="30.85546875" style="37" customWidth="1"/>
    <col min="15" max="15" width="11.42578125" style="11"/>
    <col min="16" max="16" width="24.42578125" style="11" customWidth="1"/>
    <col min="17" max="17" width="11.42578125" style="11"/>
    <col min="18" max="18" width="15.5703125" style="11" customWidth="1"/>
    <col min="19" max="19" width="16.28515625" style="11" customWidth="1"/>
    <col min="20" max="20" width="11.42578125" style="11"/>
    <col min="21" max="21" width="18.28515625" style="11" customWidth="1"/>
    <col min="22" max="22" width="17" style="11" customWidth="1"/>
    <col min="23" max="23" width="19.7109375" style="11" customWidth="1"/>
    <col min="24" max="65" width="11.42578125" style="11"/>
    <col min="66" max="66" width="23.5703125" style="11" customWidth="1"/>
    <col min="67" max="16384" width="11.42578125" style="11"/>
  </cols>
  <sheetData>
    <row r="1" spans="1:66" x14ac:dyDescent="0.25">
      <c r="A1" s="188"/>
      <c r="B1" s="188"/>
      <c r="C1" s="188"/>
      <c r="D1" s="186" t="s">
        <v>142</v>
      </c>
      <c r="E1" s="186"/>
      <c r="F1" s="186"/>
      <c r="G1" s="186"/>
      <c r="H1" s="186"/>
      <c r="I1" s="186"/>
      <c r="J1" s="186"/>
      <c r="K1" s="186"/>
      <c r="L1" s="186"/>
      <c r="M1" s="43" t="s">
        <v>139</v>
      </c>
      <c r="N1" s="258"/>
    </row>
    <row r="2" spans="1:66" x14ac:dyDescent="0.25">
      <c r="A2" s="188"/>
      <c r="B2" s="188"/>
      <c r="C2" s="188"/>
      <c r="D2" s="186"/>
      <c r="E2" s="186"/>
      <c r="F2" s="186"/>
      <c r="G2" s="186"/>
      <c r="H2" s="186"/>
      <c r="I2" s="186"/>
      <c r="J2" s="186"/>
      <c r="K2" s="186"/>
      <c r="L2" s="186"/>
      <c r="M2" s="43" t="s">
        <v>140</v>
      </c>
      <c r="N2" s="258"/>
    </row>
    <row r="3" spans="1:66" x14ac:dyDescent="0.25">
      <c r="A3" s="188"/>
      <c r="B3" s="188"/>
      <c r="C3" s="188"/>
      <c r="D3" s="186" t="s">
        <v>143</v>
      </c>
      <c r="E3" s="186"/>
      <c r="F3" s="186"/>
      <c r="G3" s="186"/>
      <c r="H3" s="186"/>
      <c r="I3" s="186"/>
      <c r="J3" s="186"/>
      <c r="K3" s="186"/>
      <c r="L3" s="186"/>
      <c r="M3" s="43" t="s">
        <v>141</v>
      </c>
      <c r="N3" s="258"/>
    </row>
    <row r="4" spans="1:66" ht="15.75" customHeight="1" x14ac:dyDescent="0.25">
      <c r="A4" s="188"/>
      <c r="B4" s="188"/>
      <c r="C4" s="188"/>
      <c r="D4" s="186"/>
      <c r="E4" s="186"/>
      <c r="F4" s="186"/>
      <c r="G4" s="186"/>
      <c r="H4" s="186"/>
      <c r="I4" s="186"/>
      <c r="J4" s="186"/>
      <c r="K4" s="186"/>
      <c r="L4" s="186"/>
      <c r="M4" s="43" t="s">
        <v>138</v>
      </c>
      <c r="N4" s="258"/>
    </row>
    <row r="5" spans="1:66" x14ac:dyDescent="0.25">
      <c r="A5" s="187" t="s">
        <v>144</v>
      </c>
      <c r="B5" s="187"/>
      <c r="C5" s="187"/>
      <c r="D5" s="187"/>
      <c r="E5" s="187"/>
      <c r="F5" s="187" t="s">
        <v>145</v>
      </c>
      <c r="G5" s="187"/>
      <c r="H5" s="187"/>
      <c r="I5" s="187"/>
      <c r="J5" s="187"/>
      <c r="K5" s="187" t="s">
        <v>146</v>
      </c>
      <c r="L5" s="187"/>
      <c r="M5" s="187"/>
      <c r="N5" s="40"/>
    </row>
    <row r="6" spans="1:66" x14ac:dyDescent="0.25">
      <c r="A6" s="68" t="s">
        <v>147</v>
      </c>
      <c r="B6" s="68"/>
      <c r="C6" s="68"/>
      <c r="D6" s="68"/>
      <c r="E6" s="68"/>
      <c r="F6" s="68" t="s">
        <v>147</v>
      </c>
      <c r="G6" s="68"/>
      <c r="H6" s="68"/>
      <c r="I6" s="68"/>
      <c r="J6" s="68"/>
      <c r="K6" s="68" t="s">
        <v>148</v>
      </c>
      <c r="L6" s="68"/>
      <c r="M6" s="68"/>
      <c r="N6" s="259"/>
    </row>
    <row r="7" spans="1:66" ht="15.75" customHeight="1" thickBot="1" x14ac:dyDescent="0.3">
      <c r="J7" s="41"/>
      <c r="L7" s="41"/>
      <c r="M7" s="41"/>
      <c r="N7" s="41"/>
    </row>
    <row r="8" spans="1:66" s="14" customFormat="1" thickBot="1" x14ac:dyDescent="0.3">
      <c r="A8" s="184" t="s">
        <v>0</v>
      </c>
      <c r="B8" s="185"/>
      <c r="C8" s="77" t="s">
        <v>154</v>
      </c>
      <c r="D8" s="77"/>
      <c r="E8" s="28" t="s">
        <v>134</v>
      </c>
      <c r="F8" s="183"/>
      <c r="G8" s="183"/>
      <c r="H8" s="180" t="s">
        <v>133</v>
      </c>
      <c r="I8" s="180"/>
      <c r="J8" s="42"/>
      <c r="K8" s="31" t="s">
        <v>1</v>
      </c>
      <c r="L8" s="181"/>
      <c r="M8" s="182"/>
      <c r="N8" s="260"/>
    </row>
    <row r="9" spans="1:66" x14ac:dyDescent="0.25">
      <c r="J9" s="41"/>
      <c r="L9" s="41"/>
      <c r="M9" s="41"/>
      <c r="N9" s="41"/>
    </row>
    <row r="10" spans="1:66" ht="15.75" thickBot="1" x14ac:dyDescent="0.3">
      <c r="A10" s="149" t="s">
        <v>135</v>
      </c>
      <c r="B10" s="160" t="s">
        <v>51</v>
      </c>
      <c r="C10" s="161"/>
      <c r="D10" s="161"/>
      <c r="E10" s="162"/>
      <c r="F10" s="176" t="s">
        <v>81</v>
      </c>
      <c r="G10" s="176" t="s">
        <v>82</v>
      </c>
      <c r="H10" s="176" t="s">
        <v>58</v>
      </c>
      <c r="I10" s="160" t="s">
        <v>136</v>
      </c>
      <c r="J10" s="162"/>
      <c r="L10" s="41"/>
      <c r="M10" s="41"/>
      <c r="N10" s="41"/>
    </row>
    <row r="11" spans="1:66" ht="45" customHeight="1" thickBot="1" x14ac:dyDescent="0.3">
      <c r="A11" s="151"/>
      <c r="B11" s="3" t="s">
        <v>23</v>
      </c>
      <c r="C11" s="9" t="s">
        <v>24</v>
      </c>
      <c r="D11" s="9" t="s">
        <v>25</v>
      </c>
      <c r="E11" s="9" t="s">
        <v>26</v>
      </c>
      <c r="F11" s="177"/>
      <c r="G11" s="177"/>
      <c r="H11" s="177"/>
      <c r="I11" s="9" t="s">
        <v>18</v>
      </c>
      <c r="J11" s="44" t="s">
        <v>83</v>
      </c>
      <c r="K11" s="9" t="s">
        <v>84</v>
      </c>
      <c r="L11" s="44" t="s">
        <v>85</v>
      </c>
      <c r="M11" s="44" t="s">
        <v>86</v>
      </c>
      <c r="N11" s="261"/>
      <c r="P11" s="253" t="s">
        <v>232</v>
      </c>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5"/>
    </row>
    <row r="12" spans="1:66" ht="121.5" customHeight="1" thickBot="1" x14ac:dyDescent="0.2">
      <c r="A12" s="64">
        <v>1</v>
      </c>
      <c r="B12" s="55" t="str">
        <f>'Mapa de Riesgos'!H13</f>
        <v xml:space="preserve"> Corrupción</v>
      </c>
      <c r="C12" s="58" t="str">
        <f>'Mapa de Riesgos'!I13</f>
        <v>1. Ofrecimiento de dadivas a las personas para uso del poder en la consecución de puestos de trabajo. 2. Desobediencia de los deberes como servidor publico. 3. Desobediencia de valores 4. Presión de un superior o personas externas para recibir recomendados</v>
      </c>
      <c r="D12" s="58" t="str">
        <f>'Mapa de Riesgos'!J13</f>
        <v>Posibilidad de recibir o solicitar dádiva o beneficio por direccionamiento de vinculación en favor propio o de un tercero.</v>
      </c>
      <c r="E12" s="58" t="str">
        <f>'Mapa de Riesgos'!K13</f>
        <v>1. Mala prestaciòn de los servicios. 2. Demoras en las actividades o procesos de la empresa 3. Demandas o investigaciones por malos procedimientos</v>
      </c>
      <c r="F12" s="58" t="str">
        <f>'Mapa de Riesgos'!X13</f>
        <v>MODERADA</v>
      </c>
      <c r="G12" s="58" t="str">
        <f>'Mapa de Riesgos'!Y13</f>
        <v>ASUMIR, REDUCIR EL RIESGO</v>
      </c>
      <c r="H12" s="58" t="str">
        <f>'Mapa de Controles'!AC13</f>
        <v>Si el proceso lo requiere</v>
      </c>
      <c r="I12" s="58" t="str">
        <f>'Mapa de Riesgos'!AC13</f>
        <v>Hojas de vida actualizadas</v>
      </c>
      <c r="J12" s="124" t="s">
        <v>227</v>
      </c>
      <c r="K12" s="36" t="str">
        <f>'Mapa de Riesgos'!S13</f>
        <v>El funcionario de la Oficina de Talento Humano, cada vez que se vaya a cubrir una vacante, consolida las hojas vida para los aspirantes, verifica que se cumplan los requisitos del cargo en el manual de funciones vigente y se diligencia el formato  de cumplimiento de requisitos mínimos.</v>
      </c>
      <c r="L12" s="46" t="s">
        <v>218</v>
      </c>
      <c r="M12" s="45" t="s">
        <v>228</v>
      </c>
      <c r="N12" s="262"/>
      <c r="P12" s="190"/>
      <c r="Q12" s="190"/>
      <c r="R12" s="191"/>
      <c r="S12" s="190"/>
      <c r="T12" s="190"/>
      <c r="U12" s="190"/>
      <c r="V12" s="256" t="s">
        <v>233</v>
      </c>
      <c r="W12" s="257"/>
      <c r="X12" s="190"/>
      <c r="Y12" s="190"/>
      <c r="Z12" s="190"/>
      <c r="AA12" s="190"/>
      <c r="AB12" s="190"/>
      <c r="AC12" s="190"/>
      <c r="AD12" s="190"/>
      <c r="AE12" s="190"/>
      <c r="AF12" s="190"/>
      <c r="AG12" s="190"/>
      <c r="AH12" s="190"/>
      <c r="AI12" s="190"/>
      <c r="AJ12" s="190"/>
      <c r="AK12" s="190"/>
      <c r="AL12" s="190"/>
      <c r="AM12" s="190"/>
    </row>
    <row r="13" spans="1:66" ht="72.75" customHeight="1" thickBot="1" x14ac:dyDescent="0.3">
      <c r="A13" s="65"/>
      <c r="B13" s="56"/>
      <c r="C13" s="59"/>
      <c r="D13" s="59"/>
      <c r="E13" s="59"/>
      <c r="F13" s="59"/>
      <c r="G13" s="59"/>
      <c r="H13" s="59"/>
      <c r="I13" s="59"/>
      <c r="J13" s="147"/>
      <c r="K13" s="36" t="str">
        <f>'Mapa de Riesgos'!S14</f>
        <v>Un funcionario de la Oficina de Talento Humano, solicita la aplicación de las pruebas para cubrir la vacante en los casos en que sea requerida.</v>
      </c>
      <c r="L13" s="46" t="s">
        <v>218</v>
      </c>
      <c r="M13" s="45" t="s">
        <v>228</v>
      </c>
      <c r="N13" s="262"/>
      <c r="P13" s="207"/>
      <c r="Q13" s="207"/>
      <c r="R13" s="207"/>
      <c r="S13" s="207"/>
      <c r="T13" s="207"/>
      <c r="U13" s="207"/>
      <c r="V13" s="195" t="s">
        <v>234</v>
      </c>
      <c r="W13" s="195" t="s">
        <v>235</v>
      </c>
      <c r="X13" s="207"/>
      <c r="Y13" s="207"/>
      <c r="Z13" s="207"/>
      <c r="AA13" s="207"/>
      <c r="AB13" s="207"/>
      <c r="AC13" s="207"/>
      <c r="AD13" s="207"/>
      <c r="AE13" s="207"/>
      <c r="AF13" s="207"/>
      <c r="AG13" s="207"/>
      <c r="AH13" s="207"/>
      <c r="AI13" s="207"/>
      <c r="AJ13" s="207"/>
      <c r="AK13" s="207"/>
      <c r="AL13" s="207"/>
      <c r="AM13" s="207"/>
      <c r="AN13"/>
      <c r="AO13"/>
      <c r="AP13"/>
      <c r="AQ13"/>
      <c r="AR13"/>
      <c r="AS13"/>
      <c r="AT13"/>
      <c r="AU13"/>
      <c r="AV13"/>
      <c r="AW13"/>
      <c r="AX13"/>
      <c r="AY13"/>
      <c r="AZ13"/>
      <c r="BA13"/>
      <c r="BB13"/>
      <c r="BC13"/>
      <c r="BD13"/>
      <c r="BE13"/>
      <c r="BF13"/>
      <c r="BG13"/>
      <c r="BH13"/>
      <c r="BI13"/>
      <c r="BJ13"/>
      <c r="BK13"/>
      <c r="BL13"/>
      <c r="BM13"/>
      <c r="BN13"/>
    </row>
    <row r="14" spans="1:66" ht="85.5" customHeight="1" thickBot="1" x14ac:dyDescent="0.2">
      <c r="A14" s="66"/>
      <c r="B14" s="57"/>
      <c r="C14" s="60"/>
      <c r="D14" s="60"/>
      <c r="E14" s="60"/>
      <c r="F14" s="60"/>
      <c r="G14" s="60"/>
      <c r="H14" s="60"/>
      <c r="I14" s="60"/>
      <c r="J14" s="125"/>
      <c r="K14" s="36" t="str">
        <f>'Mapa de Riesgos'!S15</f>
        <v>Un funcionario de la Oficina de Talento Humano, verifica si existen inhabilidades legales del candidato seleccionado o que este no presente conflicto de intereses para cubrir la vacante.</v>
      </c>
      <c r="L14" s="46" t="s">
        <v>218</v>
      </c>
      <c r="M14" s="45" t="s">
        <v>228</v>
      </c>
      <c r="N14" s="262"/>
      <c r="P14" s="192"/>
      <c r="Q14" s="193"/>
      <c r="R14" s="193"/>
      <c r="S14" s="192"/>
      <c r="T14" s="192"/>
      <c r="U14" s="192"/>
      <c r="V14" s="195" t="s">
        <v>236</v>
      </c>
      <c r="W14" s="195"/>
      <c r="X14" s="192"/>
      <c r="Y14" s="192"/>
      <c r="Z14" s="192"/>
      <c r="AA14" s="192"/>
      <c r="AB14" s="192"/>
      <c r="AC14" s="192"/>
      <c r="AD14" s="192"/>
      <c r="AE14" s="192"/>
      <c r="AF14" s="192"/>
      <c r="AG14" s="192"/>
      <c r="AH14" s="192"/>
      <c r="AI14" s="192"/>
      <c r="AJ14" s="192"/>
      <c r="AK14" s="192"/>
      <c r="AL14" s="232"/>
      <c r="AM14" s="232"/>
    </row>
    <row r="15" spans="1:66" ht="25.5" customHeight="1" thickBot="1" x14ac:dyDescent="0.2">
      <c r="A15" s="64">
        <v>2</v>
      </c>
      <c r="B15" s="55" t="str">
        <f>'Mapa de Riesgos'!H16</f>
        <v xml:space="preserve"> Corrupción</v>
      </c>
      <c r="C15" s="58" t="str">
        <f>'Mapa de Riesgos'!I16</f>
        <v>1. Inexistencia de control para verificacion de cuentas. 2 Sobrecarga de funciones. 3. Estrés laboral/ desconcentración</v>
      </c>
      <c r="D15" s="58" t="str">
        <f>'Mapa de Riesgos'!J16</f>
        <v>Posibilidad de modificar la destinación o valor de un cheque en beneficio propio o de un tercero</v>
      </c>
      <c r="E15" s="58" t="str">
        <f>'Mapa de Riesgos'!K16</f>
        <v>1. Ineficiencia administrativa. 2. Sanciones disciplinarias y fiscales a los funcionarios. 3. Detrimentos</v>
      </c>
      <c r="F15" s="58" t="str">
        <f>'Mapa de Riesgos'!X16</f>
        <v>ALTA</v>
      </c>
      <c r="G15" s="58" t="str">
        <f>'Mapa de Riesgos'!Y16</f>
        <v>REDUCIR, EVITAR, COMPARTIR O TRANSFERIR EL RIESGO</v>
      </c>
      <c r="H15" s="58" t="str">
        <f>'Mapa de Controles'!AC16</f>
        <v>Debe formularse</v>
      </c>
      <c r="I15" s="58" t="str">
        <f>'Mapa de Riesgos'!AC16</f>
        <v>Lista de verificacion de cuentas</v>
      </c>
      <c r="J15" s="124" t="s">
        <v>217</v>
      </c>
      <c r="K15" s="178" t="str">
        <f>'Mapa de Riesgos'!S16</f>
        <v xml:space="preserve">El Tesorero verifica tercero beneficiario, entidad destino, valores; para confirmar que los valores registrados coincidan con los soportes </v>
      </c>
      <c r="L15" s="189" t="s">
        <v>218</v>
      </c>
      <c r="M15" s="189" t="s">
        <v>220</v>
      </c>
      <c r="N15" s="263"/>
      <c r="P15" s="192"/>
      <c r="Q15" s="194"/>
      <c r="R15" s="194"/>
      <c r="S15" s="192"/>
      <c r="T15" s="192"/>
      <c r="U15" s="192"/>
      <c r="V15" s="232"/>
      <c r="W15" s="232"/>
      <c r="X15" s="192"/>
      <c r="Y15" s="192"/>
      <c r="Z15" s="192"/>
      <c r="AA15" s="192"/>
      <c r="AB15" s="192"/>
      <c r="AC15" s="192"/>
      <c r="AD15" s="192"/>
      <c r="AE15" s="192"/>
      <c r="AF15" s="192"/>
      <c r="AG15" s="192"/>
      <c r="AH15" s="192"/>
      <c r="AI15" s="192"/>
      <c r="AJ15" s="192"/>
      <c r="AK15" s="192"/>
      <c r="AL15" s="232"/>
      <c r="AM15" s="232"/>
    </row>
    <row r="16" spans="1:66" ht="43.5" customHeight="1" thickBot="1" x14ac:dyDescent="0.3">
      <c r="A16" s="65"/>
      <c r="B16" s="56"/>
      <c r="C16" s="59"/>
      <c r="D16" s="59"/>
      <c r="E16" s="59"/>
      <c r="F16" s="59"/>
      <c r="G16" s="59"/>
      <c r="H16" s="59"/>
      <c r="I16" s="59"/>
      <c r="J16" s="147"/>
      <c r="K16" s="179"/>
      <c r="L16" s="189"/>
      <c r="M16" s="189"/>
      <c r="N16" s="263"/>
      <c r="P16" s="253" t="s">
        <v>237</v>
      </c>
      <c r="Q16" s="254"/>
      <c r="R16" s="254"/>
      <c r="S16" s="254"/>
      <c r="T16" s="254"/>
      <c r="U16" s="254"/>
      <c r="V16" s="254"/>
      <c r="W16" s="254"/>
      <c r="X16" s="254"/>
      <c r="Y16" s="254"/>
      <c r="Z16" s="255"/>
      <c r="AA16" s="196"/>
      <c r="AB16" s="196"/>
      <c r="AC16" s="196"/>
      <c r="AD16" s="196"/>
      <c r="AE16" s="196"/>
      <c r="AF16" s="196"/>
      <c r="AG16" s="196"/>
      <c r="AH16" s="196"/>
      <c r="AI16" s="196"/>
      <c r="AJ16" s="196"/>
      <c r="AK16" s="196"/>
      <c r="AL16" s="232"/>
      <c r="AM16" s="232"/>
    </row>
    <row r="17" spans="1:66" ht="69.75" customHeight="1" thickBot="1" x14ac:dyDescent="0.2">
      <c r="A17" s="66"/>
      <c r="B17" s="57"/>
      <c r="C17" s="60"/>
      <c r="D17" s="60"/>
      <c r="E17" s="60"/>
      <c r="F17" s="60"/>
      <c r="G17" s="60"/>
      <c r="H17" s="60"/>
      <c r="I17" s="60"/>
      <c r="J17" s="125"/>
      <c r="K17" s="36" t="str">
        <f>'Mapa de Riesgos'!S18</f>
        <v>El tesorero o un funcionario del area validan los valores, entidades destino y beneficario tercero para que la destinación del pago sea correcta</v>
      </c>
      <c r="L17" s="46" t="s">
        <v>218</v>
      </c>
      <c r="M17" s="45" t="s">
        <v>220</v>
      </c>
      <c r="N17" s="262"/>
      <c r="P17" s="197" t="s">
        <v>238</v>
      </c>
      <c r="Q17" s="197" t="s">
        <v>238</v>
      </c>
      <c r="R17" s="228" t="s">
        <v>0</v>
      </c>
      <c r="S17" s="198"/>
      <c r="T17" s="198"/>
      <c r="U17" s="198"/>
      <c r="V17" s="198"/>
      <c r="W17" s="198"/>
      <c r="X17" s="198"/>
      <c r="Y17" s="198"/>
      <c r="Z17" s="199"/>
      <c r="AA17" s="192"/>
      <c r="AB17" s="201" t="s">
        <v>239</v>
      </c>
      <c r="AC17" s="203"/>
      <c r="AD17" s="192"/>
      <c r="AE17" s="201" t="s">
        <v>240</v>
      </c>
      <c r="AF17" s="202"/>
      <c r="AG17" s="203"/>
      <c r="AH17" s="244" t="s">
        <v>241</v>
      </c>
      <c r="AI17" s="245"/>
      <c r="AJ17" s="246"/>
      <c r="AK17" s="192"/>
      <c r="AL17" s="244" t="s">
        <v>242</v>
      </c>
      <c r="AM17" s="246"/>
      <c r="AN17" s="244" t="s">
        <v>243</v>
      </c>
      <c r="AO17" s="246"/>
      <c r="AP17" s="244" t="s">
        <v>244</v>
      </c>
      <c r="AQ17" s="246"/>
      <c r="AR17" s="200"/>
      <c r="AS17" s="244" t="s">
        <v>245</v>
      </c>
      <c r="AT17" s="246"/>
      <c r="AU17" s="192"/>
      <c r="AV17" s="201" t="s">
        <v>246</v>
      </c>
      <c r="AW17" s="202"/>
      <c r="AX17" s="203"/>
      <c r="AY17" s="192"/>
      <c r="AZ17" s="201" t="s">
        <v>247</v>
      </c>
      <c r="BA17" s="202"/>
      <c r="BB17" s="203"/>
      <c r="BC17" s="192"/>
      <c r="BD17" s="228" t="s">
        <v>248</v>
      </c>
      <c r="BE17" s="199"/>
      <c r="BF17" s="192"/>
      <c r="BG17" s="228" t="s">
        <v>249</v>
      </c>
      <c r="BH17" s="199"/>
      <c r="BI17" s="192"/>
      <c r="BJ17" s="228" t="s">
        <v>250</v>
      </c>
      <c r="BK17" s="199"/>
      <c r="BL17" s="192"/>
      <c r="BM17" s="204" t="s">
        <v>251</v>
      </c>
      <c r="BN17" s="205"/>
    </row>
    <row r="18" spans="1:66" ht="93" customHeight="1" thickBot="1" x14ac:dyDescent="0.2">
      <c r="A18" s="64">
        <v>3</v>
      </c>
      <c r="B18" s="55" t="str">
        <f>'Mapa de Riesgos'!H19</f>
        <v xml:space="preserve"> Corrupción</v>
      </c>
      <c r="C18" s="58" t="str">
        <f>'Mapa de Riesgos'!I19</f>
        <v xml:space="preserve">1. Inexistencia de controles en el proceso financiero. 2. Desobediencia de los deberes como servidor publico. 3. Desovediencia de valores 4. Presiones sociales </v>
      </c>
      <c r="D18" s="58" t="str">
        <f>'Mapa de Riesgos'!J19</f>
        <v>Posibilidad de modificar los valores a los compromisos de pagos, la cuenta de destino del pago de los recursos en beneficio propio o de un tercero</v>
      </c>
      <c r="E18" s="58" t="str">
        <f>'Mapa de Riesgos'!K19</f>
        <v>1. Ineficiencia administrativa. 2. Sanciones disciplinarias y fiscales a los funcionarios. 3. Detrimentos</v>
      </c>
      <c r="F18" s="58" t="str">
        <f>'Mapa de Riesgos'!X19</f>
        <v>MODERADA</v>
      </c>
      <c r="G18" s="58" t="str">
        <f>'Mapa de Riesgos'!Y19</f>
        <v>ASUMIR, REDUCIR EL RIESGO</v>
      </c>
      <c r="H18" s="58" t="str">
        <f>'Mapa de Controles'!AC19</f>
        <v>Si el proceso lo requiere</v>
      </c>
      <c r="I18" s="58" t="str">
        <f>'Mapa de Riesgos'!AC19</f>
        <v xml:space="preserve">Ejecución presupuestal - CDP, RP </v>
      </c>
      <c r="J18" s="124" t="s">
        <v>221</v>
      </c>
      <c r="K18" s="36" t="str">
        <f>'Mapa de Riesgos'!S19</f>
        <v xml:space="preserve">El profesional de presupuesto revisa los documentos soportes de las solicitudes de adiciones y /o prorrogas a los compromisos de los contratos con el proposito de asegurar que los registros presupuestales sean acordes con las solicitudes recibidas </v>
      </c>
      <c r="L18" s="46" t="s">
        <v>218</v>
      </c>
      <c r="M18" s="45" t="s">
        <v>220</v>
      </c>
      <c r="N18" s="262"/>
      <c r="P18" s="206"/>
      <c r="Q18" s="206"/>
      <c r="R18" s="201" t="s">
        <v>252</v>
      </c>
      <c r="S18" s="202"/>
      <c r="T18" s="202"/>
      <c r="U18" s="202"/>
      <c r="V18" s="202"/>
      <c r="W18" s="203"/>
      <c r="X18" s="234" t="s">
        <v>253</v>
      </c>
      <c r="Y18" s="234" t="s">
        <v>254</v>
      </c>
      <c r="Z18" s="234" t="s">
        <v>255</v>
      </c>
      <c r="AA18" s="192"/>
      <c r="AB18" s="208"/>
      <c r="AC18" s="209"/>
      <c r="AD18" s="192"/>
      <c r="AE18" s="208"/>
      <c r="AF18" s="243"/>
      <c r="AG18" s="209"/>
      <c r="AH18" s="247"/>
      <c r="AI18" s="248"/>
      <c r="AJ18" s="249"/>
      <c r="AK18" s="207"/>
      <c r="AL18" s="247"/>
      <c r="AM18" s="249"/>
      <c r="AN18" s="247"/>
      <c r="AO18" s="249"/>
      <c r="AP18" s="247"/>
      <c r="AQ18" s="249"/>
      <c r="AR18" s="200"/>
      <c r="AS18" s="247"/>
      <c r="AT18" s="249"/>
      <c r="AU18" s="192"/>
      <c r="AV18" s="208"/>
      <c r="AW18" s="243"/>
      <c r="AX18" s="209"/>
      <c r="AY18" s="192"/>
      <c r="AZ18" s="208"/>
      <c r="BA18" s="243"/>
      <c r="BB18" s="209"/>
      <c r="BC18" s="192"/>
      <c r="BD18" s="210" t="s">
        <v>234</v>
      </c>
      <c r="BE18" s="210" t="s">
        <v>235</v>
      </c>
      <c r="BF18" s="192"/>
      <c r="BG18" s="210" t="s">
        <v>234</v>
      </c>
      <c r="BH18" s="210" t="s">
        <v>235</v>
      </c>
      <c r="BI18" s="192"/>
      <c r="BJ18" s="235">
        <v>0</v>
      </c>
      <c r="BK18" s="236"/>
      <c r="BL18" s="192"/>
      <c r="BM18" s="211"/>
      <c r="BN18" s="212"/>
    </row>
    <row r="19" spans="1:66" ht="90" customHeight="1" thickBot="1" x14ac:dyDescent="0.2">
      <c r="A19" s="65"/>
      <c r="B19" s="56"/>
      <c r="C19" s="59"/>
      <c r="D19" s="59"/>
      <c r="E19" s="59"/>
      <c r="F19" s="59"/>
      <c r="G19" s="59"/>
      <c r="H19" s="59"/>
      <c r="I19" s="59"/>
      <c r="J19" s="147"/>
      <c r="K19" s="36" t="str">
        <f>'Mapa de Riesgos'!S20</f>
        <v xml:space="preserve">El Subdirector Administrativo y Financiero confronta los documentos soportes de las solicitudes con el registro presupuestal expedido para que esté acorde con la solicitud recibida </v>
      </c>
      <c r="L19" s="46" t="s">
        <v>218</v>
      </c>
      <c r="M19" s="45" t="s">
        <v>220</v>
      </c>
      <c r="N19" s="262"/>
      <c r="P19" s="206"/>
      <c r="Q19" s="206"/>
      <c r="R19" s="216"/>
      <c r="S19" s="213"/>
      <c r="T19" s="213"/>
      <c r="U19" s="213"/>
      <c r="V19" s="213"/>
      <c r="W19" s="214"/>
      <c r="X19" s="237"/>
      <c r="Y19" s="237"/>
      <c r="Z19" s="237"/>
      <c r="AA19" s="192"/>
      <c r="AB19" s="208"/>
      <c r="AC19" s="209"/>
      <c r="AD19" s="192"/>
      <c r="AE19" s="216"/>
      <c r="AF19" s="213"/>
      <c r="AG19" s="214"/>
      <c r="AH19" s="250"/>
      <c r="AI19" s="251"/>
      <c r="AJ19" s="252"/>
      <c r="AK19" s="200"/>
      <c r="AL19" s="250"/>
      <c r="AM19" s="252"/>
      <c r="AN19" s="250"/>
      <c r="AO19" s="252"/>
      <c r="AP19" s="250"/>
      <c r="AQ19" s="252"/>
      <c r="AR19" s="200"/>
      <c r="AS19" s="250"/>
      <c r="AT19" s="252"/>
      <c r="AU19" s="192"/>
      <c r="AV19" s="216"/>
      <c r="AW19" s="213"/>
      <c r="AX19" s="214"/>
      <c r="AY19" s="192"/>
      <c r="AZ19" s="216"/>
      <c r="BA19" s="213"/>
      <c r="BB19" s="214"/>
      <c r="BC19" s="192"/>
      <c r="BD19" s="217" t="s">
        <v>236</v>
      </c>
      <c r="BE19" s="217"/>
      <c r="BF19" s="192"/>
      <c r="BG19" s="217"/>
      <c r="BH19" s="217" t="s">
        <v>236</v>
      </c>
      <c r="BI19" s="192"/>
      <c r="BJ19" s="238"/>
      <c r="BK19" s="239"/>
      <c r="BL19" s="207"/>
      <c r="BM19" s="211"/>
      <c r="BN19" s="212"/>
    </row>
    <row r="20" spans="1:66" ht="90" customHeight="1" thickBot="1" x14ac:dyDescent="0.2">
      <c r="A20" s="66"/>
      <c r="B20" s="57"/>
      <c r="C20" s="60"/>
      <c r="D20" s="60"/>
      <c r="E20" s="60"/>
      <c r="F20" s="60"/>
      <c r="G20" s="60"/>
      <c r="H20" s="60"/>
      <c r="I20" s="60"/>
      <c r="J20" s="125"/>
      <c r="K20" s="36" t="str">
        <f>'Mapa de Riesgos'!S21</f>
        <v>El profesional de Subdireccion Administrativa y Financiera verifica los soportes y valores de los registros presupuestales para generar las obligaciones requeridas, en caso de detectar inconsistencias lo regresa al proceso anterior para su respectivo ajuste.</v>
      </c>
      <c r="L20" s="46" t="s">
        <v>218</v>
      </c>
      <c r="M20" s="45" t="s">
        <v>220</v>
      </c>
      <c r="N20" s="262"/>
      <c r="P20" s="220"/>
      <c r="Q20" s="220"/>
      <c r="R20" s="221" t="s">
        <v>256</v>
      </c>
      <c r="S20" s="221" t="s">
        <v>257</v>
      </c>
      <c r="T20" s="221" t="s">
        <v>258</v>
      </c>
      <c r="U20" s="221" t="s">
        <v>259</v>
      </c>
      <c r="V20" s="221"/>
      <c r="W20" s="221" t="s">
        <v>260</v>
      </c>
      <c r="X20" s="240"/>
      <c r="Y20" s="240"/>
      <c r="Z20" s="240"/>
      <c r="AA20" s="192"/>
      <c r="AB20" s="216"/>
      <c r="AC20" s="214"/>
      <c r="AD20" s="192"/>
      <c r="AE20" s="221" t="s">
        <v>261</v>
      </c>
      <c r="AF20" s="221" t="s">
        <v>234</v>
      </c>
      <c r="AG20" s="215" t="s">
        <v>235</v>
      </c>
      <c r="AH20" s="221" t="s">
        <v>261</v>
      </c>
      <c r="AI20" s="221" t="s">
        <v>234</v>
      </c>
      <c r="AJ20" s="215" t="s">
        <v>235</v>
      </c>
      <c r="AK20" s="200"/>
      <c r="AL20" s="210" t="s">
        <v>234</v>
      </c>
      <c r="AM20" s="210" t="s">
        <v>235</v>
      </c>
      <c r="AN20" s="210" t="s">
        <v>234</v>
      </c>
      <c r="AO20" s="210" t="s">
        <v>235</v>
      </c>
      <c r="AP20" s="210" t="s">
        <v>234</v>
      </c>
      <c r="AQ20" s="210" t="s">
        <v>235</v>
      </c>
      <c r="AR20" s="222"/>
      <c r="AS20" s="221" t="s">
        <v>234</v>
      </c>
      <c r="AT20" s="221" t="s">
        <v>235</v>
      </c>
      <c r="AU20" s="192"/>
      <c r="AV20" s="221" t="s">
        <v>261</v>
      </c>
      <c r="AW20" s="221" t="s">
        <v>234</v>
      </c>
      <c r="AX20" s="215" t="s">
        <v>235</v>
      </c>
      <c r="AY20" s="192"/>
      <c r="AZ20" s="221" t="s">
        <v>261</v>
      </c>
      <c r="BA20" s="221" t="s">
        <v>234</v>
      </c>
      <c r="BB20" s="221" t="s">
        <v>235</v>
      </c>
      <c r="BC20" s="192"/>
      <c r="BD20" s="192"/>
      <c r="BE20" s="192"/>
      <c r="BF20" s="192"/>
      <c r="BG20" s="192"/>
      <c r="BH20" s="192"/>
      <c r="BI20" s="192"/>
      <c r="BJ20" s="192"/>
      <c r="BK20" s="192"/>
      <c r="BL20" s="192"/>
      <c r="BM20" s="218"/>
      <c r="BN20" s="219"/>
    </row>
    <row r="21" spans="1:66" ht="129.75" customHeight="1" thickBot="1" x14ac:dyDescent="0.2">
      <c r="A21" s="64">
        <v>4</v>
      </c>
      <c r="B21" s="55" t="str">
        <f>'Mapa de Riesgos'!H22</f>
        <v xml:space="preserve"> Corrupción</v>
      </c>
      <c r="C21" s="58" t="str">
        <f>'Mapa de Riesgos'!I22</f>
        <v xml:space="preserve">1. Procesos no documentados. 2. Inexistencia de controles en el proceso financiero. 3. Desobediencia de los deberes como servidor publico. 4. Desobediencia de valores </v>
      </c>
      <c r="D21" s="58" t="str">
        <f>'Mapa de Riesgos'!J22</f>
        <v>Posibilidad de omitir la verificación de requisitos para el pago a proveedores y contratistas busca la destinación de recursos públicos de forma indebida en favor de un privado o tercero</v>
      </c>
      <c r="E21" s="58" t="str">
        <f>'Mapa de Riesgos'!K22</f>
        <v>1. Ineficiencia administrativa. 2. Sanciones disciplinarias y fiscales a los funcionarios. 3. Detrimentos. 4 Perdida de la imagen institucional</v>
      </c>
      <c r="F21" s="58" t="str">
        <f>'Mapa de Riesgos'!X22</f>
        <v>ALTA</v>
      </c>
      <c r="G21" s="58" t="str">
        <f>'Mapa de Riesgos'!Y22</f>
        <v>REDUCIR, EVITAR, COMPARTIR O TRANSFERIR EL RIESGO</v>
      </c>
      <c r="H21" s="58" t="str">
        <f>'Mapa de Controles'!AC22</f>
        <v>Debe formularse</v>
      </c>
      <c r="I21" s="58" t="str">
        <f>'Mapa de Riesgos'!AC22</f>
        <v>Listado de asistencia a capacitacion, registros, certificados de estudio</v>
      </c>
      <c r="J21" s="124" t="s">
        <v>222</v>
      </c>
      <c r="K21" s="36" t="str">
        <f>'Mapa de Riesgos'!S22</f>
        <v>Un funcionario de Subdirección Administrativa y Financiera verifica los requisitos soportes para trámite de pago recibidos conforme a los lineamientos para la ejecución financiera y presupuestal generando la cuenta por pagar, en caso de haber incosistencias devuelve al tercero, sino genera la obligacion y pasa contabilidad para su causacion</v>
      </c>
      <c r="L21" s="46" t="s">
        <v>219</v>
      </c>
      <c r="M21" s="45" t="s">
        <v>220</v>
      </c>
      <c r="N21" s="262"/>
      <c r="P21" s="217" t="s">
        <v>262</v>
      </c>
      <c r="Q21" s="223" t="s">
        <v>236</v>
      </c>
      <c r="R21" s="223"/>
      <c r="S21" s="223" t="s">
        <v>263</v>
      </c>
      <c r="T21" s="223"/>
      <c r="U21" s="223"/>
      <c r="V21" s="223"/>
      <c r="W21" s="217"/>
      <c r="X21" s="217"/>
      <c r="Y21" s="217"/>
      <c r="Z21" s="217"/>
      <c r="AA21" s="192"/>
      <c r="AB21" s="224" t="s">
        <v>263</v>
      </c>
      <c r="AC21" s="225"/>
      <c r="AD21" s="192"/>
      <c r="AE21" s="223"/>
      <c r="AF21" s="226" t="s">
        <v>263</v>
      </c>
      <c r="AG21" s="226"/>
      <c r="AH21" s="217"/>
      <c r="AI21" s="217" t="s">
        <v>263</v>
      </c>
      <c r="AJ21" s="217"/>
      <c r="AK21" s="200"/>
      <c r="AL21" s="217" t="s">
        <v>263</v>
      </c>
      <c r="AM21" s="217"/>
      <c r="AN21" s="217" t="s">
        <v>263</v>
      </c>
      <c r="AO21" s="217"/>
      <c r="AP21" s="217" t="s">
        <v>263</v>
      </c>
      <c r="AQ21" s="217"/>
      <c r="AR21" s="192"/>
      <c r="AS21" s="217"/>
      <c r="AT21" s="217"/>
      <c r="AU21" s="192"/>
      <c r="AV21" s="217"/>
      <c r="AW21" s="217"/>
      <c r="AX21" s="217" t="s">
        <v>236</v>
      </c>
      <c r="AY21" s="192"/>
      <c r="AZ21" s="217"/>
      <c r="BA21" s="227"/>
      <c r="BB21" s="217"/>
      <c r="BC21" s="192"/>
      <c r="BD21" s="192"/>
      <c r="BE21" s="192"/>
      <c r="BF21" s="192"/>
      <c r="BG21" s="192"/>
      <c r="BH21" s="192"/>
      <c r="BI21" s="192"/>
      <c r="BJ21" s="192"/>
      <c r="BK21" s="192"/>
      <c r="BL21" s="192"/>
      <c r="BM21" s="228" t="s">
        <v>264</v>
      </c>
      <c r="BN21" s="199"/>
    </row>
    <row r="22" spans="1:66" ht="73.5" customHeight="1" thickBot="1" x14ac:dyDescent="0.2">
      <c r="A22" s="65"/>
      <c r="B22" s="56"/>
      <c r="C22" s="59"/>
      <c r="D22" s="59"/>
      <c r="E22" s="59"/>
      <c r="F22" s="59"/>
      <c r="G22" s="59"/>
      <c r="H22" s="59"/>
      <c r="I22" s="59"/>
      <c r="J22" s="147"/>
      <c r="K22" s="36" t="str">
        <f>'Mapa de Riesgos'!S23</f>
        <v xml:space="preserve">El tesorero o un funcionario de tesorería verifica los requisitos soportes para el tramite de pago recibidos conforme a los lineamientos para la ejecución financiera y presupuestal generando la ordena de pago </v>
      </c>
      <c r="L22" s="46" t="s">
        <v>218</v>
      </c>
      <c r="M22" s="45" t="s">
        <v>220</v>
      </c>
      <c r="N22" s="262"/>
      <c r="P22" s="217" t="s">
        <v>265</v>
      </c>
      <c r="Q22" s="223" t="s">
        <v>236</v>
      </c>
      <c r="R22" s="223"/>
      <c r="S22" s="223"/>
      <c r="T22" s="223" t="s">
        <v>263</v>
      </c>
      <c r="U22" s="223"/>
      <c r="V22" s="223"/>
      <c r="W22" s="217"/>
      <c r="X22" s="217"/>
      <c r="Y22" s="217"/>
      <c r="Z22" s="217"/>
      <c r="AA22" s="192"/>
      <c r="AB22" s="224" t="s">
        <v>263</v>
      </c>
      <c r="AC22" s="225"/>
      <c r="AD22" s="192"/>
      <c r="AE22" s="229"/>
      <c r="AF22" s="226" t="s">
        <v>263</v>
      </c>
      <c r="AG22" s="226"/>
      <c r="AH22" s="217"/>
      <c r="AI22" s="217" t="s">
        <v>263</v>
      </c>
      <c r="AJ22" s="217"/>
      <c r="AK22" s="222"/>
      <c r="AL22" s="217" t="s">
        <v>263</v>
      </c>
      <c r="AM22" s="217"/>
      <c r="AN22" s="217" t="s">
        <v>263</v>
      </c>
      <c r="AO22" s="217"/>
      <c r="AP22" s="217" t="s">
        <v>263</v>
      </c>
      <c r="AQ22" s="217"/>
      <c r="AR22" s="192"/>
      <c r="AS22" s="217"/>
      <c r="AT22" s="217"/>
      <c r="AU22" s="192"/>
      <c r="AV22" s="217"/>
      <c r="AW22" s="217"/>
      <c r="AX22" s="217" t="s">
        <v>236</v>
      </c>
      <c r="AY22" s="192"/>
      <c r="AZ22" s="217"/>
      <c r="BA22" s="227"/>
      <c r="BB22" s="217"/>
      <c r="BC22" s="192"/>
      <c r="BD22" s="192"/>
      <c r="BE22" s="192"/>
      <c r="BF22" s="192"/>
      <c r="BG22" s="192"/>
      <c r="BH22" s="192"/>
      <c r="BI22" s="192"/>
      <c r="BJ22" s="192"/>
      <c r="BK22" s="192"/>
      <c r="BL22" s="192"/>
      <c r="BM22" s="228" t="s">
        <v>264</v>
      </c>
      <c r="BN22" s="199"/>
    </row>
    <row r="23" spans="1:66" ht="105" customHeight="1" thickBot="1" x14ac:dyDescent="0.2">
      <c r="A23" s="66"/>
      <c r="B23" s="57"/>
      <c r="C23" s="60"/>
      <c r="D23" s="60"/>
      <c r="E23" s="60"/>
      <c r="F23" s="60"/>
      <c r="G23" s="60"/>
      <c r="H23" s="60"/>
      <c r="I23" s="60"/>
      <c r="J23" s="125"/>
      <c r="K23" s="36" t="str">
        <f>'Mapa de Riesgos'!S24</f>
        <v>El tesorero verifica los requisitos soportes para el tramite de pago recibidos conforme a los lineamientos para la ejecución financiera y presupuestal autorizando la orden de pago, para finalizar el tramite de pago contratistas a contractual y los demás pago al archivo de gestión del área.</v>
      </c>
      <c r="L23" s="46" t="s">
        <v>218</v>
      </c>
      <c r="M23" s="45" t="s">
        <v>220</v>
      </c>
      <c r="N23" s="262"/>
      <c r="P23" s="217" t="s">
        <v>266</v>
      </c>
      <c r="Q23" s="223" t="s">
        <v>236</v>
      </c>
      <c r="R23" s="223"/>
      <c r="S23" s="223"/>
      <c r="T23" s="223"/>
      <c r="U23" s="223" t="s">
        <v>263</v>
      </c>
      <c r="V23" s="223"/>
      <c r="W23" s="217"/>
      <c r="X23" s="217"/>
      <c r="Y23" s="217"/>
      <c r="Z23" s="217"/>
      <c r="AA23" s="192"/>
      <c r="AB23" s="224" t="s">
        <v>263</v>
      </c>
      <c r="AC23" s="225"/>
      <c r="AD23" s="192"/>
      <c r="AE23" s="229"/>
      <c r="AF23" s="226" t="s">
        <v>263</v>
      </c>
      <c r="AG23" s="226"/>
      <c r="AH23" s="217"/>
      <c r="AI23" s="217" t="s">
        <v>263</v>
      </c>
      <c r="AJ23" s="217"/>
      <c r="AK23" s="192"/>
      <c r="AL23" s="217" t="s">
        <v>263</v>
      </c>
      <c r="AM23" s="217"/>
      <c r="AN23" s="217" t="s">
        <v>263</v>
      </c>
      <c r="AO23" s="217"/>
      <c r="AP23" s="217" t="s">
        <v>263</v>
      </c>
      <c r="AQ23" s="217"/>
      <c r="AR23" s="192"/>
      <c r="AS23" s="217"/>
      <c r="AT23" s="217"/>
      <c r="AU23" s="192"/>
      <c r="AV23" s="217"/>
      <c r="AW23" s="217"/>
      <c r="AX23" s="217" t="s">
        <v>236</v>
      </c>
      <c r="AY23" s="192"/>
      <c r="AZ23" s="217"/>
      <c r="BA23" s="227"/>
      <c r="BB23" s="217"/>
      <c r="BC23" s="192"/>
      <c r="BD23" s="192"/>
      <c r="BE23" s="192"/>
      <c r="BF23" s="192"/>
      <c r="BG23" s="192"/>
      <c r="BH23" s="192"/>
      <c r="BI23" s="192"/>
      <c r="BJ23" s="192"/>
      <c r="BK23" s="192"/>
      <c r="BL23" s="192"/>
      <c r="BM23" s="228" t="s">
        <v>264</v>
      </c>
      <c r="BN23" s="199"/>
    </row>
    <row r="24" spans="1:66" ht="75.75" customHeight="1" thickBot="1" x14ac:dyDescent="0.2">
      <c r="A24" s="64">
        <v>5</v>
      </c>
      <c r="B24" s="55" t="str">
        <f>'Mapa de Riesgos'!H25</f>
        <v xml:space="preserve"> Corrupción</v>
      </c>
      <c r="C24" s="58" t="str">
        <f>'Mapa de Riesgos'!I25</f>
        <v xml:space="preserve">1. Falta de controles en los procesos. 2. Diseños mal diseñados3. Presiones sociales . 4. Desobediencia de valores </v>
      </c>
      <c r="D24" s="58" t="str">
        <f>'Mapa de Riesgos'!J25</f>
        <v>Posibilidad de recibir o solicitar dádivas en la compra de bienes, obras y servicios en beneficio propio o de un tercero</v>
      </c>
      <c r="E24" s="58" t="str">
        <f>'Mapa de Riesgos'!K25</f>
        <v>1. Ineficiencia administrativa. 2. Sanciones disciplinarias y fiscales a los funcionarios. 3. Detrimentos. 4 Perdida de la imagen institucional</v>
      </c>
      <c r="F24" s="58" t="str">
        <f>'Mapa de Riesgos'!X25</f>
        <v>MODERADA</v>
      </c>
      <c r="G24" s="58" t="str">
        <f>'Mapa de Riesgos'!Y25</f>
        <v>ASUMIR, REDUCIR EL RIESGO</v>
      </c>
      <c r="H24" s="58" t="str">
        <f>'Mapa de Controles'!AC25</f>
        <v>Si el proceso lo requiere</v>
      </c>
      <c r="I24" s="58" t="str">
        <f>'Mapa de Riesgos'!AC25</f>
        <v>Listado de asistencia a capacitacion, registros, certificados de estudio</v>
      </c>
      <c r="J24" s="124" t="s">
        <v>223</v>
      </c>
      <c r="K24" s="58" t="str">
        <f>'Mapa de Riesgos'!S25</f>
        <v xml:space="preserve">El Subdirector Administrativo y Financiero verifica el contenido de los documentos soporte del proceso contractual de responsabilidad del área garantizando el cumplimiento de las normas contractuales. </v>
      </c>
      <c r="L24" s="189" t="s">
        <v>218</v>
      </c>
      <c r="M24" s="189" t="s">
        <v>220</v>
      </c>
      <c r="N24" s="263"/>
      <c r="P24" s="217" t="s">
        <v>267</v>
      </c>
      <c r="Q24" s="223" t="s">
        <v>236</v>
      </c>
      <c r="R24" s="223" t="s">
        <v>236</v>
      </c>
      <c r="S24" s="223"/>
      <c r="T24" s="223"/>
      <c r="U24" s="223"/>
      <c r="V24" s="223"/>
      <c r="W24" s="217"/>
      <c r="X24" s="217"/>
      <c r="Y24" s="217"/>
      <c r="Z24" s="217"/>
      <c r="AA24" s="192"/>
      <c r="AB24" s="224" t="s">
        <v>263</v>
      </c>
      <c r="AC24" s="225"/>
      <c r="AD24" s="192"/>
      <c r="AE24" s="229"/>
      <c r="AF24" s="226" t="s">
        <v>263</v>
      </c>
      <c r="AG24" s="226"/>
      <c r="AH24" s="217"/>
      <c r="AI24" s="217" t="s">
        <v>263</v>
      </c>
      <c r="AJ24" s="217"/>
      <c r="AK24" s="192"/>
      <c r="AL24" s="217" t="s">
        <v>263</v>
      </c>
      <c r="AM24" s="217"/>
      <c r="AN24" s="217" t="s">
        <v>263</v>
      </c>
      <c r="AO24" s="217"/>
      <c r="AP24" s="217" t="s">
        <v>263</v>
      </c>
      <c r="AQ24" s="217"/>
      <c r="AR24" s="192"/>
      <c r="AS24" s="217"/>
      <c r="AT24" s="217"/>
      <c r="AU24" s="192"/>
      <c r="AV24" s="217"/>
      <c r="AW24" s="217"/>
      <c r="AX24" s="217" t="s">
        <v>236</v>
      </c>
      <c r="AY24" s="192"/>
      <c r="AZ24" s="217"/>
      <c r="BA24" s="227"/>
      <c r="BB24" s="217"/>
      <c r="BC24" s="192"/>
      <c r="BD24" s="192"/>
      <c r="BE24" s="192"/>
      <c r="BF24" s="192"/>
      <c r="BG24" s="192"/>
      <c r="BH24" s="192"/>
      <c r="BI24" s="192"/>
      <c r="BJ24" s="192"/>
      <c r="BK24" s="192"/>
      <c r="BL24" s="192"/>
      <c r="BM24" s="228" t="s">
        <v>268</v>
      </c>
      <c r="BN24" s="199"/>
    </row>
    <row r="25" spans="1:66" ht="81" customHeight="1" thickBot="1" x14ac:dyDescent="0.2">
      <c r="A25" s="65"/>
      <c r="B25" s="56"/>
      <c r="C25" s="59"/>
      <c r="D25" s="59"/>
      <c r="E25" s="59"/>
      <c r="F25" s="59"/>
      <c r="G25" s="59"/>
      <c r="H25" s="59"/>
      <c r="I25" s="59"/>
      <c r="J25" s="147"/>
      <c r="K25" s="59"/>
      <c r="L25" s="189"/>
      <c r="M25" s="189"/>
      <c r="N25" s="263"/>
      <c r="P25" s="217" t="s">
        <v>269</v>
      </c>
      <c r="Q25" s="223" t="s">
        <v>236</v>
      </c>
      <c r="R25" s="223" t="s">
        <v>236</v>
      </c>
      <c r="S25" s="223"/>
      <c r="T25" s="223"/>
      <c r="U25" s="223"/>
      <c r="V25" s="223"/>
      <c r="W25" s="217"/>
      <c r="X25" s="217"/>
      <c r="Y25" s="217"/>
      <c r="Z25" s="217"/>
      <c r="AA25" s="192"/>
      <c r="AB25" s="224" t="s">
        <v>263</v>
      </c>
      <c r="AC25" s="225"/>
      <c r="AD25" s="192"/>
      <c r="AE25" s="229"/>
      <c r="AF25" s="226" t="s">
        <v>263</v>
      </c>
      <c r="AG25" s="226"/>
      <c r="AH25" s="217"/>
      <c r="AI25" s="217" t="s">
        <v>263</v>
      </c>
      <c r="AJ25" s="217"/>
      <c r="AK25" s="192"/>
      <c r="AL25" s="217" t="s">
        <v>263</v>
      </c>
      <c r="AM25" s="217"/>
      <c r="AN25" s="217" t="s">
        <v>263</v>
      </c>
      <c r="AO25" s="217"/>
      <c r="AP25" s="217" t="s">
        <v>263</v>
      </c>
      <c r="AQ25" s="217"/>
      <c r="AR25" s="192"/>
      <c r="AS25" s="217"/>
      <c r="AT25" s="217"/>
      <c r="AU25" s="192"/>
      <c r="AV25" s="217"/>
      <c r="AW25" s="217"/>
      <c r="AX25" s="217" t="s">
        <v>236</v>
      </c>
      <c r="AY25" s="192"/>
      <c r="AZ25" s="217"/>
      <c r="BA25" s="227"/>
      <c r="BB25" s="217"/>
      <c r="BC25" s="192"/>
      <c r="BD25" s="192"/>
      <c r="BE25" s="192"/>
      <c r="BF25" s="192"/>
      <c r="BG25" s="192"/>
      <c r="BH25" s="192"/>
      <c r="BI25" s="192"/>
      <c r="BJ25" s="192"/>
      <c r="BK25" s="192"/>
      <c r="BL25" s="192"/>
      <c r="BM25" s="228" t="s">
        <v>264</v>
      </c>
      <c r="BN25" s="199"/>
    </row>
    <row r="26" spans="1:66" ht="88.5" customHeight="1" thickBot="1" x14ac:dyDescent="0.2">
      <c r="A26" s="66"/>
      <c r="B26" s="57"/>
      <c r="C26" s="60"/>
      <c r="D26" s="60"/>
      <c r="E26" s="60"/>
      <c r="F26" s="60"/>
      <c r="G26" s="60"/>
      <c r="H26" s="60"/>
      <c r="I26" s="60"/>
      <c r="J26" s="125"/>
      <c r="K26" s="60"/>
      <c r="L26" s="189"/>
      <c r="M26" s="189"/>
      <c r="N26" s="263"/>
      <c r="P26" s="217" t="s">
        <v>270</v>
      </c>
      <c r="Q26" s="223" t="s">
        <v>236</v>
      </c>
      <c r="R26" s="223"/>
      <c r="S26" s="223" t="s">
        <v>236</v>
      </c>
      <c r="T26" s="223"/>
      <c r="U26" s="223"/>
      <c r="V26" s="223"/>
      <c r="W26" s="217"/>
      <c r="X26" s="217" t="s">
        <v>263</v>
      </c>
      <c r="Y26" s="217"/>
      <c r="Z26" s="217"/>
      <c r="AA26" s="192"/>
      <c r="AB26" s="224" t="s">
        <v>263</v>
      </c>
      <c r="AC26" s="225"/>
      <c r="AD26" s="192"/>
      <c r="AE26" s="229"/>
      <c r="AF26" s="226" t="s">
        <v>263</v>
      </c>
      <c r="AG26" s="226"/>
      <c r="AH26" s="217"/>
      <c r="AI26" s="217" t="s">
        <v>263</v>
      </c>
      <c r="AJ26" s="217"/>
      <c r="AK26" s="192"/>
      <c r="AL26" s="217" t="s">
        <v>263</v>
      </c>
      <c r="AM26" s="217"/>
      <c r="AN26" s="217" t="s">
        <v>263</v>
      </c>
      <c r="AO26" s="217"/>
      <c r="AP26" s="217" t="s">
        <v>263</v>
      </c>
      <c r="AQ26" s="217"/>
      <c r="AR26" s="192"/>
      <c r="AS26" s="217"/>
      <c r="AT26" s="217"/>
      <c r="AU26" s="192"/>
      <c r="AV26" s="217"/>
      <c r="AW26" s="217"/>
      <c r="AX26" s="217" t="s">
        <v>236</v>
      </c>
      <c r="AY26" s="192"/>
      <c r="AZ26" s="217"/>
      <c r="BA26" s="227"/>
      <c r="BB26" s="217"/>
      <c r="BC26" s="192"/>
      <c r="BD26" s="192"/>
      <c r="BE26" s="192"/>
      <c r="BF26" s="192"/>
      <c r="BG26" s="192"/>
      <c r="BH26" s="192"/>
      <c r="BI26" s="192"/>
      <c r="BJ26" s="192"/>
      <c r="BK26" s="192"/>
      <c r="BL26" s="192"/>
      <c r="BM26" s="228" t="s">
        <v>264</v>
      </c>
      <c r="BN26" s="199"/>
    </row>
    <row r="27" spans="1:66" ht="79.5" customHeight="1" thickBot="1" x14ac:dyDescent="0.2">
      <c r="A27" s="64">
        <v>6</v>
      </c>
      <c r="B27" s="55" t="str">
        <f>'Mapa de Riesgos'!H28</f>
        <v xml:space="preserve"> Corrupción</v>
      </c>
      <c r="C27" s="58" t="str">
        <f>'Mapa de Riesgos'!I28</f>
        <v xml:space="preserve">1. Desobediencia de los deberes como servidor publico. 2. Desobediencia de valores 3. Presiones sociales </v>
      </c>
      <c r="D27" s="58" t="str">
        <f>'Mapa de Riesgos'!J28</f>
        <v>Posibilidad de recibir o solicitar dadivas durante la prestación de un servicio ofertado por la E.S.E. VIDASINU beneficios a nombre propio o de terceros</v>
      </c>
      <c r="E27" s="58" t="str">
        <f>'Mapa de Riesgos'!K28</f>
        <v>1. Mala prestaciòn de los servicios. 2. Demandas o investigaciones por denuncias ciudadanas. 3. Perdia de la imagen isntitucional</v>
      </c>
      <c r="F27" s="58" t="str">
        <f>'Mapa de Riesgos'!X28</f>
        <v>MODERADA</v>
      </c>
      <c r="G27" s="58" t="str">
        <f>'Mapa de Riesgos'!Y28</f>
        <v>ASUMIR, REDUCIR EL RIESGO</v>
      </c>
      <c r="H27" s="58" t="str">
        <f>'Mapa de Controles'!AC28</f>
        <v>Si el proceso lo requiere</v>
      </c>
      <c r="I27" s="58" t="str">
        <f>'Mapa de Riesgos'!AC28</f>
        <v>Listas de asistencia induccion, capacitaciòn, certificados</v>
      </c>
      <c r="J27" s="124" t="s">
        <v>229</v>
      </c>
      <c r="K27" s="58" t="str">
        <f>'Mapa de Riesgos'!S28</f>
        <v>El líder del proceso verifica que los servidores públicos y contratistas a su cargo realicen el curso de integridad o asistan a capacitacion de conflicto de interes o demas cursos relacionados con la politica de integridad, con el fin de garantizar que todos conozcan como se apropian estos principios en Función Pública.</v>
      </c>
      <c r="L27" s="189" t="s">
        <v>218</v>
      </c>
      <c r="M27" s="189" t="s">
        <v>228</v>
      </c>
      <c r="N27" s="263"/>
      <c r="P27" s="230" t="s">
        <v>271</v>
      </c>
      <c r="Q27" s="230"/>
      <c r="R27" s="230"/>
      <c r="S27" s="241" t="s">
        <v>272</v>
      </c>
      <c r="T27" s="241"/>
      <c r="U27" s="241"/>
      <c r="V27" s="241"/>
      <c r="W27" s="241"/>
      <c r="X27" s="241"/>
      <c r="Y27" s="241"/>
      <c r="Z27" s="241"/>
      <c r="AA27" s="207"/>
      <c r="AB27" s="230" t="s">
        <v>273</v>
      </c>
      <c r="AC27" s="230"/>
      <c r="AD27" s="207"/>
      <c r="AE27" s="193"/>
      <c r="AF27" s="193"/>
      <c r="AG27" s="193"/>
      <c r="AH27" s="193"/>
      <c r="AI27" s="193"/>
      <c r="AJ27" s="193"/>
      <c r="AK27" s="192"/>
      <c r="AL27" s="193"/>
      <c r="AM27" s="193"/>
      <c r="AN27" s="193"/>
      <c r="AO27" s="193"/>
      <c r="AP27" s="193"/>
      <c r="AQ27" s="193"/>
      <c r="AR27" s="193"/>
      <c r="AS27" s="242" t="s">
        <v>274</v>
      </c>
      <c r="AT27" s="242"/>
      <c r="AU27" s="192"/>
      <c r="AV27" s="230" t="s">
        <v>275</v>
      </c>
      <c r="AW27" s="230"/>
      <c r="AX27" s="230"/>
      <c r="AY27" s="192"/>
      <c r="AZ27" s="230" t="s">
        <v>276</v>
      </c>
      <c r="BA27" s="230"/>
      <c r="BB27" s="230"/>
      <c r="BC27" s="192"/>
      <c r="BD27" s="192"/>
      <c r="BE27" s="192"/>
      <c r="BF27" s="192"/>
      <c r="BG27" s="192"/>
      <c r="BH27" s="192"/>
      <c r="BI27" s="192"/>
      <c r="BJ27" s="192"/>
      <c r="BK27" s="192"/>
      <c r="BL27" s="192"/>
      <c r="BM27" s="192"/>
      <c r="BN27" s="192"/>
    </row>
    <row r="28" spans="1:66" ht="41.25" customHeight="1" thickBot="1" x14ac:dyDescent="0.2">
      <c r="A28" s="65"/>
      <c r="B28" s="56"/>
      <c r="C28" s="59"/>
      <c r="D28" s="59"/>
      <c r="E28" s="59"/>
      <c r="F28" s="59"/>
      <c r="G28" s="59"/>
      <c r="H28" s="59"/>
      <c r="I28" s="59"/>
      <c r="J28" s="147"/>
      <c r="K28" s="59"/>
      <c r="L28" s="189"/>
      <c r="M28" s="189"/>
      <c r="N28" s="263"/>
      <c r="P28" s="217" t="s">
        <v>277</v>
      </c>
      <c r="Q28" s="223" t="s">
        <v>236</v>
      </c>
      <c r="R28" s="223"/>
      <c r="S28" s="223" t="s">
        <v>236</v>
      </c>
      <c r="T28" s="223"/>
      <c r="U28" s="223"/>
      <c r="V28" s="223"/>
      <c r="W28" s="217"/>
      <c r="X28" s="217"/>
      <c r="Y28" s="217"/>
      <c r="Z28" s="217" t="s">
        <v>263</v>
      </c>
      <c r="AA28" s="192"/>
      <c r="AB28" s="224" t="s">
        <v>263</v>
      </c>
      <c r="AC28" s="225"/>
      <c r="AD28" s="192"/>
      <c r="AE28" s="231"/>
      <c r="AF28" s="231"/>
      <c r="AG28" s="231"/>
      <c r="AH28" s="192"/>
      <c r="AI28" s="192"/>
      <c r="AJ28" s="192"/>
      <c r="AK28" s="19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row>
    <row r="29" spans="1:66" ht="137.25" customHeight="1" x14ac:dyDescent="0.15">
      <c r="A29" s="66"/>
      <c r="B29" s="57"/>
      <c r="C29" s="60"/>
      <c r="D29" s="60"/>
      <c r="E29" s="60"/>
      <c r="F29" s="60"/>
      <c r="G29" s="60"/>
      <c r="H29" s="60"/>
      <c r="I29" s="60"/>
      <c r="J29" s="125"/>
      <c r="K29" s="60"/>
      <c r="L29" s="189"/>
      <c r="M29" s="189"/>
      <c r="N29" s="263"/>
      <c r="P29" s="230" t="s">
        <v>271</v>
      </c>
      <c r="Q29" s="230"/>
      <c r="R29" s="230"/>
      <c r="S29" s="241" t="s">
        <v>272</v>
      </c>
      <c r="T29" s="241"/>
      <c r="U29" s="241"/>
      <c r="V29" s="241"/>
      <c r="W29" s="241"/>
      <c r="X29" s="241"/>
      <c r="Y29" s="241"/>
      <c r="Z29" s="241"/>
      <c r="AA29" s="207"/>
      <c r="AB29" s="230" t="s">
        <v>273</v>
      </c>
      <c r="AC29" s="230"/>
      <c r="AD29" s="207"/>
      <c r="AE29" s="193"/>
      <c r="AF29" s="193"/>
      <c r="AG29" s="193"/>
      <c r="AH29" s="193"/>
      <c r="AI29" s="193"/>
      <c r="AJ29" s="193"/>
      <c r="AK29" s="193"/>
      <c r="AL29" s="232"/>
      <c r="AM29" s="232"/>
    </row>
    <row r="30" spans="1:66" ht="15.75" customHeight="1" x14ac:dyDescent="0.15">
      <c r="J30" s="41"/>
      <c r="L30" s="41"/>
      <c r="M30" s="41"/>
      <c r="N30" s="41"/>
      <c r="P30" s="192"/>
      <c r="Q30" s="192"/>
      <c r="R30" s="231"/>
      <c r="S30" s="231"/>
      <c r="T30" s="231"/>
      <c r="U30" s="231"/>
      <c r="V30" s="231"/>
      <c r="W30" s="231"/>
      <c r="X30" s="231"/>
      <c r="Y30" s="192"/>
      <c r="Z30" s="192"/>
      <c r="AA30" s="192"/>
      <c r="AB30" s="192"/>
      <c r="AC30" s="192"/>
      <c r="AD30" s="222"/>
      <c r="AE30" s="222"/>
      <c r="AF30" s="192"/>
      <c r="AG30" s="231"/>
      <c r="AH30" s="231"/>
      <c r="AI30" s="231"/>
      <c r="AJ30" s="192"/>
      <c r="AK30" s="192"/>
      <c r="AL30" s="192"/>
      <c r="AM30" s="192"/>
      <c r="AN30" s="233"/>
      <c r="AO30" s="233"/>
      <c r="AP30" s="233"/>
      <c r="AQ30" s="233"/>
      <c r="AR30" s="233"/>
      <c r="AS30" s="233"/>
      <c r="AT30" s="233"/>
      <c r="AU30" s="233"/>
      <c r="AV30" s="233"/>
      <c r="AW30" s="233"/>
      <c r="AX30" s="233"/>
      <c r="AY30" s="233"/>
      <c r="AZ30" s="233"/>
      <c r="BA30" s="233"/>
      <c r="BB30" s="233"/>
      <c r="BC30" s="233"/>
      <c r="BD30" s="233"/>
      <c r="BE30" s="232"/>
      <c r="BF30" s="232"/>
      <c r="BG30" s="232"/>
      <c r="BH30" s="232"/>
      <c r="BI30" s="232"/>
      <c r="BJ30" s="232"/>
      <c r="BK30" s="232"/>
      <c r="BL30" s="232"/>
      <c r="BM30" s="232"/>
      <c r="BN30" s="232"/>
    </row>
    <row r="31" spans="1:66" x14ac:dyDescent="0.25">
      <c r="J31" s="41"/>
      <c r="L31" s="41"/>
      <c r="M31" s="41"/>
      <c r="N31" s="41"/>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row>
    <row r="32" spans="1:66" ht="15" customHeight="1" x14ac:dyDescent="0.25">
      <c r="J32" s="41"/>
      <c r="L32" s="41"/>
      <c r="M32" s="41"/>
      <c r="N32" s="41"/>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row>
    <row r="33" spans="10:39" x14ac:dyDescent="0.25">
      <c r="J33" s="41"/>
      <c r="L33" s="41"/>
      <c r="M33" s="41"/>
      <c r="N33" s="41"/>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row>
    <row r="34" spans="10:39" x14ac:dyDescent="0.25">
      <c r="J34" s="41"/>
      <c r="L34" s="41"/>
      <c r="M34" s="41"/>
      <c r="N34" s="41"/>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row>
    <row r="35" spans="10:39" x14ac:dyDescent="0.25">
      <c r="J35" s="41"/>
      <c r="L35" s="41"/>
      <c r="M35" s="41"/>
      <c r="N35" s="41"/>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row>
    <row r="36" spans="10:39" x14ac:dyDescent="0.25">
      <c r="J36" s="41"/>
      <c r="L36" s="41"/>
      <c r="M36" s="41"/>
      <c r="N36" s="41"/>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row>
    <row r="37" spans="10:39" x14ac:dyDescent="0.25">
      <c r="J37" s="41"/>
      <c r="L37" s="41"/>
      <c r="M37" s="41"/>
      <c r="N37" s="41"/>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row>
    <row r="38" spans="10:39" x14ac:dyDescent="0.25">
      <c r="J38" s="41"/>
      <c r="L38" s="41"/>
      <c r="M38" s="41"/>
      <c r="N38" s="41"/>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row>
    <row r="39" spans="10:39" x14ac:dyDescent="0.25">
      <c r="J39" s="41"/>
      <c r="L39" s="41"/>
      <c r="M39" s="41"/>
      <c r="N39" s="41"/>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row>
    <row r="40" spans="10:39" x14ac:dyDescent="0.25">
      <c r="J40" s="41"/>
      <c r="L40" s="41"/>
      <c r="M40" s="41"/>
      <c r="N40" s="41"/>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row>
    <row r="41" spans="10:39" x14ac:dyDescent="0.25">
      <c r="J41" s="41"/>
      <c r="L41" s="41"/>
      <c r="M41" s="41"/>
      <c r="N41" s="41"/>
    </row>
    <row r="42" spans="10:39" x14ac:dyDescent="0.25">
      <c r="J42" s="41"/>
      <c r="L42" s="41"/>
      <c r="M42" s="41"/>
      <c r="N42" s="41"/>
    </row>
    <row r="43" spans="10:39" x14ac:dyDescent="0.25">
      <c r="J43" s="41"/>
      <c r="L43" s="41"/>
      <c r="M43" s="41"/>
      <c r="N43" s="41"/>
    </row>
    <row r="44" spans="10:39" x14ac:dyDescent="0.25">
      <c r="J44" s="41"/>
      <c r="L44" s="41"/>
      <c r="M44" s="41"/>
      <c r="N44" s="41"/>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row>
    <row r="45" spans="10:39" x14ac:dyDescent="0.25">
      <c r="J45" s="41"/>
      <c r="L45" s="41"/>
      <c r="M45" s="41"/>
      <c r="N45" s="41"/>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row>
    <row r="46" spans="10:39" x14ac:dyDescent="0.25">
      <c r="J46" s="41"/>
      <c r="L46" s="41"/>
      <c r="M46" s="41"/>
      <c r="N46" s="41"/>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row>
    <row r="47" spans="10:39" x14ac:dyDescent="0.25">
      <c r="J47" s="41"/>
      <c r="L47" s="41"/>
      <c r="M47" s="41"/>
      <c r="N47" s="41"/>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row>
    <row r="48" spans="10:39" x14ac:dyDescent="0.25">
      <c r="J48" s="41"/>
      <c r="L48" s="41"/>
      <c r="M48" s="41"/>
      <c r="N48" s="41"/>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row>
    <row r="49" spans="10:39" x14ac:dyDescent="0.25">
      <c r="J49" s="41"/>
      <c r="L49" s="41"/>
      <c r="M49" s="41"/>
      <c r="N49" s="41"/>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row>
    <row r="50" spans="10:39" x14ac:dyDescent="0.25">
      <c r="J50" s="41"/>
      <c r="L50" s="41"/>
      <c r="M50" s="41"/>
      <c r="N50" s="41"/>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row>
    <row r="51" spans="10:39" x14ac:dyDescent="0.25">
      <c r="J51" s="41"/>
      <c r="L51" s="41"/>
      <c r="M51" s="41"/>
      <c r="N51" s="41"/>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row>
    <row r="52" spans="10:39" x14ac:dyDescent="0.25">
      <c r="J52" s="41"/>
      <c r="L52" s="41"/>
      <c r="M52" s="41"/>
      <c r="N52" s="41"/>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row>
    <row r="53" spans="10:39" x14ac:dyDescent="0.25">
      <c r="J53" s="41"/>
      <c r="L53" s="41"/>
      <c r="M53" s="41"/>
      <c r="N53" s="41"/>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row>
    <row r="54" spans="10:39" x14ac:dyDescent="0.25">
      <c r="J54" s="41"/>
      <c r="L54" s="41"/>
      <c r="M54" s="41"/>
      <c r="N54" s="41"/>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row>
    <row r="55" spans="10:39" x14ac:dyDescent="0.25">
      <c r="J55" s="41"/>
      <c r="L55" s="41"/>
      <c r="M55" s="41"/>
      <c r="N55" s="41"/>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row>
    <row r="56" spans="10:39" x14ac:dyDescent="0.25">
      <c r="J56" s="41"/>
      <c r="L56" s="41"/>
      <c r="M56" s="41"/>
      <c r="N56" s="41"/>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row>
    <row r="57" spans="10:39" x14ac:dyDescent="0.25">
      <c r="J57" s="41"/>
      <c r="L57" s="41"/>
      <c r="M57" s="41"/>
      <c r="N57" s="41"/>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row>
    <row r="58" spans="10:39" x14ac:dyDescent="0.25">
      <c r="J58" s="41"/>
      <c r="L58" s="41"/>
      <c r="M58" s="41"/>
      <c r="N58" s="41"/>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row>
    <row r="59" spans="10:39" x14ac:dyDescent="0.25">
      <c r="J59" s="41"/>
      <c r="L59" s="41"/>
      <c r="M59" s="41"/>
      <c r="N59" s="41"/>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row>
    <row r="60" spans="10:39" x14ac:dyDescent="0.25">
      <c r="J60" s="41"/>
      <c r="L60" s="41"/>
      <c r="M60" s="41"/>
      <c r="N60" s="41"/>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row>
    <row r="61" spans="10:39" x14ac:dyDescent="0.25">
      <c r="J61" s="41"/>
      <c r="L61" s="41"/>
      <c r="M61" s="41"/>
      <c r="N61" s="41"/>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row>
    <row r="62" spans="10:39" x14ac:dyDescent="0.25">
      <c r="J62" s="41"/>
      <c r="L62" s="41"/>
      <c r="M62" s="41"/>
      <c r="N62" s="41"/>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row>
    <row r="63" spans="10:39" x14ac:dyDescent="0.25">
      <c r="J63" s="41"/>
      <c r="L63" s="41"/>
      <c r="M63" s="41"/>
      <c r="N63" s="41"/>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row>
    <row r="64" spans="10:39" x14ac:dyDescent="0.25">
      <c r="J64" s="41"/>
      <c r="L64" s="41"/>
      <c r="M64" s="41"/>
      <c r="N64" s="41"/>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row>
    <row r="65" spans="10:39" x14ac:dyDescent="0.25">
      <c r="J65" s="41"/>
      <c r="L65" s="41"/>
      <c r="M65" s="41"/>
      <c r="N65" s="41"/>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row>
    <row r="66" spans="10:39" x14ac:dyDescent="0.25">
      <c r="J66" s="41"/>
      <c r="L66" s="41"/>
      <c r="M66" s="41"/>
      <c r="N66" s="41"/>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row>
    <row r="67" spans="10:39" x14ac:dyDescent="0.25">
      <c r="J67" s="41"/>
      <c r="L67" s="41"/>
      <c r="M67" s="41"/>
      <c r="N67" s="41"/>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row>
    <row r="68" spans="10:39" x14ac:dyDescent="0.25">
      <c r="J68" s="41"/>
      <c r="L68" s="41"/>
      <c r="M68" s="41"/>
      <c r="N68" s="41"/>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row>
    <row r="69" spans="10:39" x14ac:dyDescent="0.25">
      <c r="J69" s="41"/>
      <c r="L69" s="41"/>
      <c r="M69" s="41"/>
      <c r="N69" s="41"/>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row>
    <row r="70" spans="10:39" x14ac:dyDescent="0.25">
      <c r="J70" s="41"/>
      <c r="L70" s="41"/>
      <c r="M70" s="41"/>
      <c r="N70" s="41"/>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row>
    <row r="71" spans="10:39" x14ac:dyDescent="0.25">
      <c r="J71" s="41"/>
      <c r="L71" s="41"/>
      <c r="M71" s="41"/>
      <c r="N71" s="41"/>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row>
    <row r="72" spans="10:39" x14ac:dyDescent="0.25">
      <c r="J72" s="41"/>
      <c r="L72" s="41"/>
      <c r="M72" s="41"/>
      <c r="N72" s="41"/>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row>
    <row r="73" spans="10:39" x14ac:dyDescent="0.25">
      <c r="J73" s="41"/>
      <c r="L73" s="41"/>
      <c r="M73" s="41"/>
      <c r="N73" s="41"/>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row>
    <row r="74" spans="10:39" x14ac:dyDescent="0.25">
      <c r="J74" s="41"/>
      <c r="L74" s="41"/>
      <c r="M74" s="41"/>
      <c r="N74" s="41"/>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row>
    <row r="75" spans="10:39" x14ac:dyDescent="0.25">
      <c r="J75" s="41"/>
      <c r="L75" s="41"/>
      <c r="M75" s="41"/>
      <c r="N75" s="41"/>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row>
    <row r="76" spans="10:39" x14ac:dyDescent="0.25">
      <c r="J76" s="41"/>
      <c r="L76" s="41"/>
      <c r="M76" s="41"/>
      <c r="N76" s="41"/>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row>
    <row r="77" spans="10:39" x14ac:dyDescent="0.25">
      <c r="J77" s="41"/>
      <c r="L77" s="41"/>
      <c r="M77" s="41"/>
      <c r="N77" s="41"/>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row>
    <row r="78" spans="10:39" x14ac:dyDescent="0.25">
      <c r="J78" s="41"/>
      <c r="L78" s="41"/>
      <c r="M78" s="41"/>
      <c r="N78" s="41"/>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row>
    <row r="79" spans="10:39" x14ac:dyDescent="0.25">
      <c r="J79" s="41"/>
      <c r="L79" s="41"/>
      <c r="M79" s="41"/>
      <c r="N79" s="41"/>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row>
    <row r="80" spans="10:39" x14ac:dyDescent="0.25">
      <c r="J80" s="41"/>
      <c r="L80" s="41"/>
      <c r="M80" s="41"/>
      <c r="N80" s="41"/>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row>
    <row r="81" spans="10:39" x14ac:dyDescent="0.25">
      <c r="J81" s="41"/>
      <c r="L81" s="41"/>
      <c r="M81" s="41"/>
      <c r="N81" s="41"/>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row>
    <row r="82" spans="10:39" x14ac:dyDescent="0.25">
      <c r="J82" s="41"/>
      <c r="L82" s="41"/>
      <c r="M82" s="41"/>
      <c r="N82" s="41"/>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row>
    <row r="83" spans="10:39" x14ac:dyDescent="0.25">
      <c r="J83" s="41"/>
      <c r="L83" s="41"/>
      <c r="M83" s="41"/>
      <c r="N83" s="41"/>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row>
    <row r="84" spans="10:39" x14ac:dyDescent="0.25">
      <c r="J84" s="41"/>
      <c r="L84" s="41"/>
      <c r="M84" s="41"/>
      <c r="N84" s="41"/>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row>
    <row r="85" spans="10:39" x14ac:dyDescent="0.25">
      <c r="J85" s="41"/>
      <c r="L85" s="41"/>
      <c r="M85" s="41"/>
      <c r="N85" s="41"/>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row>
    <row r="86" spans="10:39" x14ac:dyDescent="0.25">
      <c r="J86" s="41"/>
      <c r="L86" s="41"/>
      <c r="M86" s="41"/>
      <c r="N86" s="41"/>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row>
    <row r="87" spans="10:39" x14ac:dyDescent="0.25">
      <c r="J87" s="41"/>
      <c r="L87" s="41"/>
      <c r="M87" s="41"/>
      <c r="N87" s="41"/>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row>
    <row r="88" spans="10:39" x14ac:dyDescent="0.25">
      <c r="J88" s="41"/>
      <c r="L88" s="41"/>
      <c r="M88" s="41"/>
      <c r="N88" s="41"/>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row>
    <row r="89" spans="10:39" x14ac:dyDescent="0.25">
      <c r="J89" s="41"/>
      <c r="L89" s="41"/>
      <c r="M89" s="41"/>
      <c r="N89" s="41"/>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row>
    <row r="90" spans="10:39" x14ac:dyDescent="0.25">
      <c r="J90" s="41"/>
      <c r="L90" s="41"/>
      <c r="M90" s="41"/>
      <c r="N90" s="41"/>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row>
    <row r="91" spans="10:39" x14ac:dyDescent="0.25">
      <c r="J91" s="41"/>
      <c r="L91" s="41"/>
      <c r="M91" s="41"/>
      <c r="N91" s="41"/>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row>
    <row r="92" spans="10:39" x14ac:dyDescent="0.25">
      <c r="J92" s="41"/>
      <c r="L92" s="41"/>
      <c r="M92" s="41"/>
      <c r="N92" s="41"/>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row>
    <row r="93" spans="10:39" x14ac:dyDescent="0.25">
      <c r="J93" s="41"/>
      <c r="L93" s="41"/>
      <c r="M93" s="41"/>
      <c r="N93" s="41"/>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row>
    <row r="94" spans="10:39" x14ac:dyDescent="0.25">
      <c r="J94" s="41"/>
      <c r="L94" s="41"/>
      <c r="M94" s="41"/>
      <c r="N94" s="41"/>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row>
    <row r="95" spans="10:39" x14ac:dyDescent="0.25">
      <c r="J95" s="41"/>
      <c r="L95" s="41"/>
      <c r="M95" s="41"/>
      <c r="N95" s="41"/>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row>
    <row r="96" spans="10:39" x14ac:dyDescent="0.25">
      <c r="J96" s="41"/>
      <c r="L96" s="41"/>
      <c r="M96" s="41"/>
      <c r="N96" s="41"/>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row>
    <row r="97" spans="10:39" x14ac:dyDescent="0.25">
      <c r="J97" s="41"/>
      <c r="L97" s="41"/>
      <c r="M97" s="41"/>
      <c r="N97" s="41"/>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row>
    <row r="98" spans="10:39" x14ac:dyDescent="0.25">
      <c r="J98" s="41"/>
      <c r="L98" s="41"/>
      <c r="M98" s="41"/>
      <c r="N98" s="41"/>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row>
    <row r="99" spans="10:39" x14ac:dyDescent="0.25">
      <c r="J99" s="41"/>
      <c r="L99" s="41"/>
      <c r="M99" s="41"/>
      <c r="N99" s="41"/>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row>
    <row r="100" spans="10:39" x14ac:dyDescent="0.25">
      <c r="J100" s="41"/>
      <c r="L100" s="41"/>
      <c r="M100" s="41"/>
      <c r="N100" s="41"/>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row>
    <row r="101" spans="10:39" x14ac:dyDescent="0.25">
      <c r="J101" s="41"/>
      <c r="L101" s="41"/>
      <c r="M101" s="41"/>
      <c r="N101" s="41"/>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row>
    <row r="102" spans="10:39" x14ac:dyDescent="0.25">
      <c r="J102" s="41"/>
      <c r="L102" s="41"/>
      <c r="M102" s="41"/>
      <c r="N102" s="41"/>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row>
    <row r="103" spans="10:39" x14ac:dyDescent="0.25">
      <c r="J103" s="41"/>
      <c r="L103" s="41"/>
      <c r="M103" s="41"/>
      <c r="N103" s="41"/>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row>
    <row r="104" spans="10:39" x14ac:dyDescent="0.25">
      <c r="J104" s="41"/>
      <c r="L104" s="41"/>
      <c r="M104" s="41"/>
      <c r="N104" s="41"/>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row>
    <row r="105" spans="10:39" x14ac:dyDescent="0.25">
      <c r="J105" s="41"/>
      <c r="L105" s="41"/>
      <c r="M105" s="41"/>
      <c r="N105" s="41"/>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row>
    <row r="106" spans="10:39" x14ac:dyDescent="0.25">
      <c r="J106" s="41"/>
      <c r="L106" s="41"/>
      <c r="M106" s="41"/>
      <c r="N106" s="41"/>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row>
    <row r="107" spans="10:39" x14ac:dyDescent="0.25">
      <c r="J107" s="41"/>
      <c r="L107" s="41"/>
      <c r="M107" s="41"/>
      <c r="N107" s="41"/>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row>
    <row r="108" spans="10:39" x14ac:dyDescent="0.25">
      <c r="J108" s="41"/>
      <c r="L108" s="41"/>
      <c r="M108" s="41"/>
      <c r="N108" s="41"/>
      <c r="P108" s="232"/>
      <c r="Q108" s="232"/>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row>
    <row r="109" spans="10:39" x14ac:dyDescent="0.25">
      <c r="J109" s="41"/>
      <c r="L109" s="41"/>
      <c r="M109" s="41"/>
      <c r="N109" s="41"/>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row>
    <row r="110" spans="10:39" x14ac:dyDescent="0.25">
      <c r="J110" s="41"/>
      <c r="L110" s="41"/>
      <c r="M110" s="41"/>
      <c r="N110" s="41"/>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row>
    <row r="111" spans="10:39" x14ac:dyDescent="0.25">
      <c r="J111" s="41"/>
      <c r="L111" s="41"/>
      <c r="M111" s="41"/>
      <c r="N111" s="41"/>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row>
    <row r="112" spans="10:39" x14ac:dyDescent="0.25">
      <c r="J112" s="41"/>
      <c r="L112" s="41"/>
      <c r="M112" s="41"/>
      <c r="N112" s="41"/>
      <c r="P112" s="232"/>
      <c r="Q112" s="232"/>
      <c r="R112" s="232"/>
      <c r="S112" s="232"/>
      <c r="T112" s="232"/>
      <c r="U112" s="232"/>
      <c r="V112" s="232"/>
      <c r="W112" s="232"/>
      <c r="X112" s="232"/>
      <c r="Y112" s="232"/>
      <c r="Z112" s="232"/>
      <c r="AA112" s="232"/>
      <c r="AB112" s="232"/>
      <c r="AC112" s="232"/>
      <c r="AD112" s="232"/>
      <c r="AE112" s="232"/>
      <c r="AF112" s="232"/>
      <c r="AG112" s="232"/>
      <c r="AH112" s="232"/>
      <c r="AI112" s="232"/>
      <c r="AJ112" s="232"/>
      <c r="AK112" s="232"/>
      <c r="AL112" s="232"/>
      <c r="AM112" s="232"/>
    </row>
    <row r="113" spans="10:39" x14ac:dyDescent="0.25">
      <c r="J113" s="41"/>
      <c r="L113" s="41"/>
      <c r="M113" s="41"/>
      <c r="N113" s="41"/>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row>
    <row r="114" spans="10:39" x14ac:dyDescent="0.25">
      <c r="J114" s="41"/>
      <c r="L114" s="41"/>
      <c r="M114" s="41"/>
      <c r="N114" s="41"/>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row>
    <row r="115" spans="10:39" x14ac:dyDescent="0.25">
      <c r="J115" s="41"/>
      <c r="L115" s="41"/>
      <c r="M115" s="41"/>
      <c r="N115" s="41"/>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row>
    <row r="116" spans="10:39" x14ac:dyDescent="0.25">
      <c r="J116" s="41"/>
      <c r="L116" s="41"/>
      <c r="M116" s="41"/>
      <c r="N116" s="41"/>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row>
    <row r="117" spans="10:39" x14ac:dyDescent="0.25">
      <c r="J117" s="41"/>
      <c r="L117" s="41"/>
      <c r="M117" s="41"/>
      <c r="N117" s="41"/>
      <c r="P117" s="232"/>
      <c r="Q117" s="232"/>
      <c r="R117" s="232"/>
      <c r="S117" s="232"/>
      <c r="T117" s="232"/>
      <c r="U117" s="232"/>
      <c r="V117" s="232"/>
      <c r="W117" s="232"/>
      <c r="X117" s="232"/>
      <c r="Y117" s="232"/>
      <c r="Z117" s="232"/>
      <c r="AA117" s="232"/>
      <c r="AB117" s="232"/>
      <c r="AC117" s="232"/>
      <c r="AD117" s="232"/>
      <c r="AE117" s="232"/>
      <c r="AF117" s="232"/>
      <c r="AG117" s="232"/>
      <c r="AH117" s="232"/>
      <c r="AI117" s="232"/>
      <c r="AJ117" s="232"/>
      <c r="AK117" s="232"/>
      <c r="AL117" s="232"/>
      <c r="AM117" s="232"/>
    </row>
    <row r="118" spans="10:39" x14ac:dyDescent="0.25">
      <c r="J118" s="41"/>
      <c r="L118" s="41"/>
      <c r="M118" s="41"/>
      <c r="N118" s="41"/>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c r="AL118" s="232"/>
      <c r="AM118" s="232"/>
    </row>
    <row r="119" spans="10:39" x14ac:dyDescent="0.25">
      <c r="J119" s="41"/>
      <c r="L119" s="41"/>
      <c r="M119" s="41"/>
      <c r="N119" s="41"/>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row>
    <row r="120" spans="10:39" x14ac:dyDescent="0.25">
      <c r="J120" s="41"/>
      <c r="L120" s="41"/>
      <c r="M120" s="41"/>
      <c r="N120" s="41"/>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row>
    <row r="121" spans="10:39" x14ac:dyDescent="0.25">
      <c r="J121" s="41"/>
      <c r="L121" s="41"/>
      <c r="M121" s="41"/>
      <c r="N121" s="41"/>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row>
    <row r="122" spans="10:39" x14ac:dyDescent="0.25">
      <c r="J122" s="41"/>
      <c r="L122" s="41"/>
      <c r="M122" s="41"/>
      <c r="N122" s="41"/>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row>
    <row r="123" spans="10:39" x14ac:dyDescent="0.25">
      <c r="J123" s="41"/>
      <c r="L123" s="41"/>
      <c r="M123" s="41"/>
      <c r="N123" s="41"/>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row>
    <row r="124" spans="10:39" x14ac:dyDescent="0.25">
      <c r="J124" s="41"/>
      <c r="L124" s="41"/>
      <c r="M124" s="41"/>
      <c r="N124" s="41"/>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row>
    <row r="125" spans="10:39" x14ac:dyDescent="0.25">
      <c r="J125" s="41"/>
      <c r="L125" s="41"/>
      <c r="M125" s="41"/>
      <c r="N125" s="41"/>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row>
    <row r="126" spans="10:39" x14ac:dyDescent="0.25">
      <c r="J126" s="41"/>
      <c r="L126" s="41"/>
      <c r="M126" s="41"/>
      <c r="N126" s="41"/>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row>
    <row r="127" spans="10:39" x14ac:dyDescent="0.25">
      <c r="J127" s="41"/>
      <c r="L127" s="41"/>
      <c r="M127" s="41"/>
      <c r="N127" s="41"/>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row>
    <row r="128" spans="10:39" x14ac:dyDescent="0.25">
      <c r="J128" s="41"/>
      <c r="L128" s="41"/>
      <c r="M128" s="41"/>
      <c r="N128" s="41"/>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row>
    <row r="129" spans="10:39" x14ac:dyDescent="0.25">
      <c r="J129" s="41"/>
      <c r="L129" s="41"/>
      <c r="M129" s="41"/>
      <c r="N129" s="41"/>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row>
    <row r="130" spans="10:39" x14ac:dyDescent="0.25">
      <c r="J130" s="41"/>
      <c r="L130" s="41"/>
      <c r="M130" s="41"/>
      <c r="N130" s="41"/>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row>
    <row r="131" spans="10:39" x14ac:dyDescent="0.25">
      <c r="J131" s="41"/>
      <c r="L131" s="41"/>
      <c r="M131" s="41"/>
      <c r="N131" s="41"/>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row>
    <row r="132" spans="10:39" x14ac:dyDescent="0.25">
      <c r="J132" s="41"/>
      <c r="L132" s="41"/>
      <c r="M132" s="41"/>
      <c r="N132" s="41"/>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row>
    <row r="133" spans="10:39" x14ac:dyDescent="0.25">
      <c r="J133" s="41"/>
      <c r="L133" s="41"/>
      <c r="M133" s="41"/>
      <c r="N133" s="41"/>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row>
    <row r="134" spans="10:39" x14ac:dyDescent="0.25">
      <c r="J134" s="41"/>
      <c r="L134" s="41"/>
      <c r="M134" s="41"/>
      <c r="N134" s="41"/>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row>
    <row r="135" spans="10:39" x14ac:dyDescent="0.25">
      <c r="J135" s="41"/>
      <c r="L135" s="41"/>
      <c r="M135" s="41"/>
      <c r="N135" s="41"/>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row>
    <row r="136" spans="10:39" x14ac:dyDescent="0.25">
      <c r="J136" s="41"/>
      <c r="L136" s="41"/>
      <c r="M136" s="41"/>
      <c r="N136" s="41"/>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row>
    <row r="137" spans="10:39" x14ac:dyDescent="0.25">
      <c r="J137" s="41"/>
      <c r="L137" s="41"/>
      <c r="M137" s="41"/>
      <c r="N137" s="41"/>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row>
    <row r="138" spans="10:39" x14ac:dyDescent="0.25">
      <c r="J138" s="41"/>
      <c r="L138" s="41"/>
      <c r="M138" s="41"/>
      <c r="N138" s="41"/>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row>
    <row r="139" spans="10:39" x14ac:dyDescent="0.25">
      <c r="J139" s="41"/>
      <c r="L139" s="41"/>
      <c r="M139" s="41"/>
      <c r="N139" s="41"/>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row>
    <row r="140" spans="10:39" x14ac:dyDescent="0.25">
      <c r="J140" s="41"/>
      <c r="L140" s="41"/>
      <c r="M140" s="41"/>
      <c r="N140" s="41"/>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row>
    <row r="141" spans="10:39" x14ac:dyDescent="0.25">
      <c r="J141" s="41"/>
      <c r="L141" s="41"/>
      <c r="M141" s="41"/>
      <c r="N141" s="41"/>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row>
    <row r="142" spans="10:39" x14ac:dyDescent="0.25">
      <c r="J142" s="41"/>
      <c r="L142" s="41"/>
      <c r="M142" s="41"/>
      <c r="N142" s="41"/>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row>
    <row r="143" spans="10:39" x14ac:dyDescent="0.25">
      <c r="J143" s="41"/>
      <c r="L143" s="41"/>
      <c r="M143" s="41"/>
      <c r="N143" s="41"/>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row>
    <row r="144" spans="10:39" x14ac:dyDescent="0.25">
      <c r="J144" s="41"/>
      <c r="L144" s="41"/>
      <c r="M144" s="41"/>
      <c r="N144" s="41"/>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row>
    <row r="145" spans="10:39" x14ac:dyDescent="0.25">
      <c r="J145" s="41"/>
      <c r="L145" s="41"/>
      <c r="M145" s="41"/>
      <c r="N145" s="41"/>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row>
    <row r="146" spans="10:39" x14ac:dyDescent="0.25">
      <c r="J146" s="41"/>
      <c r="L146" s="41"/>
      <c r="M146" s="41"/>
      <c r="N146" s="41"/>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row>
    <row r="147" spans="10:39" x14ac:dyDescent="0.25">
      <c r="J147" s="41"/>
      <c r="L147" s="41"/>
      <c r="M147" s="41"/>
      <c r="N147" s="41"/>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232"/>
      <c r="AM147" s="232"/>
    </row>
    <row r="148" spans="10:39" x14ac:dyDescent="0.25">
      <c r="J148" s="41"/>
      <c r="L148" s="41"/>
      <c r="M148" s="41"/>
      <c r="N148" s="41"/>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row>
    <row r="149" spans="10:39" x14ac:dyDescent="0.25">
      <c r="J149" s="41"/>
      <c r="L149" s="41"/>
      <c r="M149" s="41"/>
      <c r="N149" s="41"/>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row>
    <row r="150" spans="10:39" x14ac:dyDescent="0.25">
      <c r="J150" s="41"/>
      <c r="L150" s="41"/>
      <c r="M150" s="41"/>
      <c r="N150" s="41"/>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row>
    <row r="151" spans="10:39" x14ac:dyDescent="0.25">
      <c r="J151" s="41"/>
      <c r="L151" s="41"/>
      <c r="M151" s="41"/>
      <c r="N151" s="41"/>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row>
    <row r="152" spans="10:39" x14ac:dyDescent="0.25">
      <c r="J152" s="41"/>
      <c r="L152" s="41"/>
      <c r="M152" s="41"/>
      <c r="N152" s="41"/>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row>
    <row r="153" spans="10:39" x14ac:dyDescent="0.25">
      <c r="J153" s="41"/>
      <c r="L153" s="41"/>
      <c r="M153" s="41"/>
      <c r="N153" s="41"/>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row>
    <row r="154" spans="10:39" x14ac:dyDescent="0.25">
      <c r="J154" s="41"/>
      <c r="L154" s="41"/>
      <c r="M154" s="41"/>
      <c r="N154" s="41"/>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row>
    <row r="155" spans="10:39" x14ac:dyDescent="0.25">
      <c r="J155" s="41"/>
      <c r="L155" s="41"/>
      <c r="M155" s="41"/>
      <c r="N155" s="41"/>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row>
    <row r="156" spans="10:39" x14ac:dyDescent="0.25">
      <c r="J156" s="41"/>
      <c r="L156" s="41"/>
      <c r="M156" s="41"/>
      <c r="N156" s="41"/>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row>
    <row r="157" spans="10:39" x14ac:dyDescent="0.25">
      <c r="J157" s="41"/>
      <c r="L157" s="41"/>
      <c r="M157" s="41"/>
      <c r="N157" s="41"/>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row>
    <row r="158" spans="10:39" x14ac:dyDescent="0.25">
      <c r="J158" s="41"/>
      <c r="L158" s="41"/>
      <c r="M158" s="41"/>
      <c r="N158" s="41"/>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row>
    <row r="159" spans="10:39" x14ac:dyDescent="0.25">
      <c r="J159" s="41"/>
      <c r="L159" s="41"/>
      <c r="M159" s="41"/>
      <c r="N159" s="41"/>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row>
    <row r="160" spans="10:39" x14ac:dyDescent="0.25">
      <c r="J160" s="41"/>
      <c r="L160" s="41"/>
      <c r="M160" s="41"/>
      <c r="N160" s="41"/>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row>
    <row r="161" spans="10:39" x14ac:dyDescent="0.25">
      <c r="J161" s="41"/>
      <c r="L161" s="41"/>
      <c r="M161" s="41"/>
      <c r="N161" s="41"/>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row>
    <row r="162" spans="10:39" x14ac:dyDescent="0.25">
      <c r="J162" s="41"/>
      <c r="L162" s="41"/>
      <c r="M162" s="41"/>
      <c r="N162" s="41"/>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row>
    <row r="163" spans="10:39" x14ac:dyDescent="0.25">
      <c r="J163" s="41"/>
      <c r="L163" s="41"/>
      <c r="M163" s="41"/>
      <c r="N163" s="41"/>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row>
    <row r="164" spans="10:39" x14ac:dyDescent="0.25">
      <c r="J164" s="41"/>
      <c r="L164" s="41"/>
      <c r="M164" s="41"/>
      <c r="N164" s="41"/>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row>
    <row r="165" spans="10:39" x14ac:dyDescent="0.25">
      <c r="J165" s="41"/>
      <c r="L165" s="41"/>
      <c r="M165" s="41"/>
      <c r="N165" s="41"/>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row>
    <row r="166" spans="10:39" x14ac:dyDescent="0.25">
      <c r="J166" s="41"/>
      <c r="L166" s="41"/>
      <c r="M166" s="41"/>
      <c r="N166" s="41"/>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row>
    <row r="167" spans="10:39" x14ac:dyDescent="0.25">
      <c r="J167" s="41"/>
      <c r="L167" s="41"/>
      <c r="M167" s="41"/>
      <c r="N167" s="41"/>
      <c r="P167" s="232"/>
      <c r="Q167" s="232"/>
      <c r="R167" s="232"/>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row>
    <row r="168" spans="10:39" x14ac:dyDescent="0.25">
      <c r="J168" s="41"/>
      <c r="L168" s="41"/>
      <c r="M168" s="41"/>
      <c r="N168" s="41"/>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row>
    <row r="169" spans="10:39" x14ac:dyDescent="0.25">
      <c r="J169" s="41"/>
      <c r="L169" s="41"/>
      <c r="M169" s="41"/>
      <c r="N169" s="41"/>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row>
    <row r="170" spans="10:39" x14ac:dyDescent="0.25">
      <c r="J170" s="41"/>
      <c r="L170" s="41"/>
      <c r="M170" s="41"/>
      <c r="N170" s="41"/>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row>
    <row r="171" spans="10:39" x14ac:dyDescent="0.25">
      <c r="J171" s="41"/>
      <c r="L171" s="41"/>
      <c r="M171" s="41"/>
      <c r="N171" s="41"/>
    </row>
    <row r="172" spans="10:39" x14ac:dyDescent="0.25">
      <c r="J172" s="41"/>
      <c r="L172" s="41"/>
      <c r="M172" s="41"/>
      <c r="N172" s="41"/>
    </row>
    <row r="173" spans="10:39" x14ac:dyDescent="0.25">
      <c r="J173" s="41"/>
      <c r="L173" s="41"/>
      <c r="M173" s="41"/>
      <c r="N173" s="41"/>
    </row>
    <row r="174" spans="10:39" x14ac:dyDescent="0.25">
      <c r="J174" s="41"/>
      <c r="L174" s="41"/>
      <c r="M174" s="41"/>
      <c r="N174" s="41"/>
    </row>
    <row r="175" spans="10:39" x14ac:dyDescent="0.25">
      <c r="J175" s="41"/>
      <c r="L175" s="41"/>
      <c r="M175" s="41"/>
      <c r="N175" s="41"/>
    </row>
    <row r="176" spans="10:39" x14ac:dyDescent="0.25">
      <c r="J176" s="41"/>
      <c r="L176" s="41"/>
      <c r="M176" s="41"/>
      <c r="N176" s="41"/>
    </row>
    <row r="177" spans="10:14" x14ac:dyDescent="0.25">
      <c r="J177" s="41"/>
      <c r="L177" s="41"/>
      <c r="M177" s="41"/>
      <c r="N177" s="41"/>
    </row>
    <row r="178" spans="10:14" x14ac:dyDescent="0.25">
      <c r="J178" s="41"/>
      <c r="L178" s="41"/>
      <c r="M178" s="41"/>
      <c r="N178" s="41"/>
    </row>
    <row r="179" spans="10:14" x14ac:dyDescent="0.25">
      <c r="J179" s="41"/>
      <c r="L179" s="41"/>
      <c r="M179" s="41"/>
      <c r="N179" s="41"/>
    </row>
    <row r="180" spans="10:14" x14ac:dyDescent="0.25">
      <c r="J180" s="41"/>
      <c r="L180" s="41"/>
      <c r="M180" s="41"/>
      <c r="N180" s="41"/>
    </row>
    <row r="181" spans="10:14" x14ac:dyDescent="0.25">
      <c r="J181" s="41"/>
      <c r="L181" s="41"/>
      <c r="M181" s="41"/>
      <c r="N181" s="41"/>
    </row>
    <row r="182" spans="10:14" x14ac:dyDescent="0.25">
      <c r="J182" s="41"/>
      <c r="L182" s="41"/>
      <c r="M182" s="41"/>
      <c r="N182" s="41"/>
    </row>
    <row r="183" spans="10:14" x14ac:dyDescent="0.25">
      <c r="J183" s="41"/>
      <c r="L183" s="41"/>
      <c r="M183" s="41"/>
      <c r="N183" s="41"/>
    </row>
    <row r="184" spans="10:14" x14ac:dyDescent="0.25">
      <c r="J184" s="41"/>
      <c r="L184" s="41"/>
      <c r="M184" s="41"/>
      <c r="N184" s="41"/>
    </row>
    <row r="185" spans="10:14" x14ac:dyDescent="0.25">
      <c r="J185" s="41"/>
      <c r="L185" s="41"/>
      <c r="M185" s="41"/>
      <c r="N185" s="41"/>
    </row>
    <row r="186" spans="10:14" x14ac:dyDescent="0.25">
      <c r="J186" s="41"/>
      <c r="L186" s="41"/>
      <c r="M186" s="41"/>
      <c r="N186" s="41"/>
    </row>
    <row r="187" spans="10:14" x14ac:dyDescent="0.25">
      <c r="J187" s="41"/>
      <c r="L187" s="41"/>
      <c r="M187" s="41"/>
      <c r="N187" s="41"/>
    </row>
    <row r="188" spans="10:14" x14ac:dyDescent="0.25">
      <c r="J188" s="41"/>
      <c r="L188" s="41"/>
      <c r="M188" s="41"/>
      <c r="N188" s="41"/>
    </row>
    <row r="189" spans="10:14" x14ac:dyDescent="0.25">
      <c r="J189" s="41"/>
      <c r="L189" s="41"/>
      <c r="M189" s="41"/>
      <c r="N189" s="41"/>
    </row>
    <row r="190" spans="10:14" x14ac:dyDescent="0.25">
      <c r="J190" s="41"/>
      <c r="L190" s="41"/>
      <c r="M190" s="41"/>
      <c r="N190" s="41"/>
    </row>
    <row r="191" spans="10:14" x14ac:dyDescent="0.25">
      <c r="J191" s="41"/>
      <c r="L191" s="41"/>
      <c r="M191" s="41"/>
      <c r="N191" s="41"/>
    </row>
    <row r="192" spans="10:14" x14ac:dyDescent="0.25">
      <c r="J192" s="41"/>
      <c r="L192" s="41"/>
      <c r="M192" s="41"/>
      <c r="N192" s="41"/>
    </row>
    <row r="193" spans="10:14" x14ac:dyDescent="0.25">
      <c r="J193" s="41"/>
      <c r="L193" s="41"/>
      <c r="M193" s="41"/>
      <c r="N193" s="41"/>
    </row>
    <row r="194" spans="10:14" x14ac:dyDescent="0.25">
      <c r="J194" s="41"/>
      <c r="L194" s="41"/>
      <c r="M194" s="41"/>
      <c r="N194" s="41"/>
    </row>
    <row r="195" spans="10:14" x14ac:dyDescent="0.25">
      <c r="J195" s="41"/>
      <c r="L195" s="41"/>
      <c r="M195" s="41"/>
      <c r="N195" s="41"/>
    </row>
    <row r="196" spans="10:14" x14ac:dyDescent="0.25">
      <c r="J196" s="41"/>
      <c r="L196" s="41"/>
      <c r="M196" s="41"/>
      <c r="N196" s="41"/>
    </row>
    <row r="197" spans="10:14" x14ac:dyDescent="0.25">
      <c r="J197" s="41"/>
      <c r="L197" s="41"/>
      <c r="M197" s="41"/>
      <c r="N197" s="41"/>
    </row>
    <row r="198" spans="10:14" x14ac:dyDescent="0.25">
      <c r="J198" s="41"/>
      <c r="L198" s="41"/>
      <c r="M198" s="41"/>
      <c r="N198" s="41"/>
    </row>
    <row r="199" spans="10:14" x14ac:dyDescent="0.25">
      <c r="J199" s="41"/>
      <c r="L199" s="41"/>
      <c r="M199" s="41"/>
      <c r="N199" s="41"/>
    </row>
    <row r="200" spans="10:14" x14ac:dyDescent="0.25">
      <c r="J200" s="41"/>
      <c r="L200" s="41"/>
      <c r="M200" s="41"/>
      <c r="N200" s="41"/>
    </row>
    <row r="201" spans="10:14" x14ac:dyDescent="0.25">
      <c r="J201" s="41"/>
      <c r="L201" s="41"/>
      <c r="M201" s="41"/>
      <c r="N201" s="41"/>
    </row>
    <row r="202" spans="10:14" x14ac:dyDescent="0.25">
      <c r="J202" s="41"/>
      <c r="L202" s="41"/>
      <c r="M202" s="41"/>
      <c r="N202" s="41"/>
    </row>
    <row r="203" spans="10:14" x14ac:dyDescent="0.25">
      <c r="J203" s="41"/>
      <c r="L203" s="41"/>
      <c r="M203" s="41"/>
      <c r="N203" s="41"/>
    </row>
    <row r="204" spans="10:14" x14ac:dyDescent="0.25">
      <c r="J204" s="41"/>
      <c r="L204" s="41"/>
      <c r="M204" s="41"/>
      <c r="N204" s="41"/>
    </row>
    <row r="205" spans="10:14" x14ac:dyDescent="0.25">
      <c r="J205" s="41"/>
      <c r="L205" s="41"/>
      <c r="M205" s="41"/>
      <c r="N205" s="41"/>
    </row>
    <row r="206" spans="10:14" x14ac:dyDescent="0.25">
      <c r="J206" s="41"/>
      <c r="L206" s="41"/>
      <c r="M206" s="41"/>
      <c r="N206" s="41"/>
    </row>
    <row r="207" spans="10:14" x14ac:dyDescent="0.25">
      <c r="J207" s="41"/>
      <c r="L207" s="41"/>
      <c r="M207" s="41"/>
      <c r="N207" s="41"/>
    </row>
    <row r="208" spans="10:14" x14ac:dyDescent="0.25">
      <c r="J208" s="41"/>
      <c r="L208" s="41"/>
      <c r="M208" s="41"/>
      <c r="N208" s="41"/>
    </row>
    <row r="209" spans="10:14" x14ac:dyDescent="0.25">
      <c r="J209" s="41"/>
      <c r="L209" s="41"/>
      <c r="M209" s="41"/>
      <c r="N209" s="41"/>
    </row>
    <row r="210" spans="10:14" x14ac:dyDescent="0.25">
      <c r="J210" s="41"/>
      <c r="L210" s="41"/>
      <c r="M210" s="41"/>
      <c r="N210" s="41"/>
    </row>
    <row r="211" spans="10:14" x14ac:dyDescent="0.25">
      <c r="J211" s="41"/>
      <c r="L211" s="41"/>
      <c r="M211" s="41"/>
      <c r="N211" s="41"/>
    </row>
    <row r="212" spans="10:14" x14ac:dyDescent="0.25">
      <c r="J212" s="41"/>
      <c r="L212" s="41"/>
      <c r="M212" s="41"/>
      <c r="N212" s="41"/>
    </row>
    <row r="213" spans="10:14" x14ac:dyDescent="0.25">
      <c r="J213" s="41"/>
      <c r="L213" s="41"/>
      <c r="M213" s="41"/>
      <c r="N213" s="41"/>
    </row>
    <row r="214" spans="10:14" x14ac:dyDescent="0.25">
      <c r="J214" s="41"/>
      <c r="L214" s="41"/>
      <c r="M214" s="41"/>
      <c r="N214" s="41"/>
    </row>
    <row r="215" spans="10:14" x14ac:dyDescent="0.25">
      <c r="J215" s="41"/>
      <c r="L215" s="41"/>
      <c r="M215" s="41"/>
      <c r="N215" s="41"/>
    </row>
    <row r="216" spans="10:14" x14ac:dyDescent="0.25">
      <c r="J216" s="41"/>
      <c r="L216" s="41"/>
      <c r="M216" s="41"/>
      <c r="N216" s="41"/>
    </row>
    <row r="217" spans="10:14" x14ac:dyDescent="0.25">
      <c r="J217" s="41"/>
      <c r="L217" s="41"/>
      <c r="M217" s="41"/>
      <c r="N217" s="41"/>
    </row>
    <row r="218" spans="10:14" x14ac:dyDescent="0.25">
      <c r="J218" s="41"/>
      <c r="L218" s="41"/>
      <c r="M218" s="41"/>
      <c r="N218" s="41"/>
    </row>
    <row r="219" spans="10:14" x14ac:dyDescent="0.25">
      <c r="J219" s="41"/>
      <c r="L219" s="41"/>
      <c r="M219" s="41"/>
      <c r="N219" s="41"/>
    </row>
    <row r="220" spans="10:14" x14ac:dyDescent="0.25">
      <c r="J220" s="41"/>
      <c r="L220" s="41"/>
      <c r="M220" s="41"/>
      <c r="N220" s="41"/>
    </row>
    <row r="221" spans="10:14" x14ac:dyDescent="0.25">
      <c r="J221" s="41"/>
      <c r="L221" s="41"/>
      <c r="M221" s="41"/>
      <c r="N221" s="41"/>
    </row>
    <row r="222" spans="10:14" x14ac:dyDescent="0.25">
      <c r="J222" s="41"/>
      <c r="L222" s="41"/>
      <c r="M222" s="41"/>
      <c r="N222" s="41"/>
    </row>
    <row r="223" spans="10:14" x14ac:dyDescent="0.25">
      <c r="J223" s="41"/>
      <c r="L223" s="41"/>
      <c r="M223" s="41"/>
      <c r="N223" s="41"/>
    </row>
    <row r="224" spans="10:14" x14ac:dyDescent="0.25">
      <c r="J224" s="41"/>
      <c r="L224" s="41"/>
      <c r="M224" s="41"/>
      <c r="N224" s="41"/>
    </row>
    <row r="225" spans="10:14" x14ac:dyDescent="0.25">
      <c r="J225" s="41"/>
      <c r="L225" s="41"/>
      <c r="M225" s="41"/>
      <c r="N225" s="41"/>
    </row>
    <row r="226" spans="10:14" x14ac:dyDescent="0.25">
      <c r="J226" s="41"/>
      <c r="L226" s="41"/>
      <c r="M226" s="41"/>
      <c r="N226" s="41"/>
    </row>
    <row r="227" spans="10:14" x14ac:dyDescent="0.25">
      <c r="J227" s="41"/>
      <c r="L227" s="41"/>
      <c r="M227" s="41"/>
      <c r="N227" s="41"/>
    </row>
    <row r="228" spans="10:14" x14ac:dyDescent="0.25">
      <c r="J228" s="41"/>
      <c r="L228" s="41"/>
      <c r="M228" s="41"/>
      <c r="N228" s="41"/>
    </row>
    <row r="229" spans="10:14" x14ac:dyDescent="0.25">
      <c r="J229" s="41"/>
      <c r="L229" s="41"/>
      <c r="M229" s="41"/>
      <c r="N229" s="41"/>
    </row>
    <row r="230" spans="10:14" x14ac:dyDescent="0.25">
      <c r="J230" s="41"/>
      <c r="L230" s="41"/>
      <c r="M230" s="41"/>
      <c r="N230" s="41"/>
    </row>
    <row r="231" spans="10:14" x14ac:dyDescent="0.25">
      <c r="J231" s="41"/>
      <c r="L231" s="41"/>
      <c r="M231" s="41"/>
      <c r="N231" s="41"/>
    </row>
    <row r="232" spans="10:14" x14ac:dyDescent="0.25">
      <c r="J232" s="41"/>
      <c r="L232" s="41"/>
      <c r="M232" s="41"/>
      <c r="N232" s="41"/>
    </row>
    <row r="233" spans="10:14" x14ac:dyDescent="0.25">
      <c r="J233" s="41"/>
      <c r="L233" s="41"/>
      <c r="M233" s="41"/>
      <c r="N233" s="41"/>
    </row>
    <row r="234" spans="10:14" x14ac:dyDescent="0.25">
      <c r="J234" s="41"/>
      <c r="L234" s="41"/>
      <c r="M234" s="41"/>
      <c r="N234" s="41"/>
    </row>
    <row r="235" spans="10:14" x14ac:dyDescent="0.25">
      <c r="J235" s="41"/>
      <c r="L235" s="41"/>
      <c r="M235" s="41"/>
      <c r="N235" s="41"/>
    </row>
    <row r="236" spans="10:14" x14ac:dyDescent="0.25">
      <c r="J236" s="41"/>
      <c r="L236" s="41"/>
      <c r="M236" s="41"/>
      <c r="N236" s="41"/>
    </row>
    <row r="237" spans="10:14" x14ac:dyDescent="0.25">
      <c r="J237" s="41"/>
      <c r="L237" s="41"/>
      <c r="M237" s="41"/>
      <c r="N237" s="41"/>
    </row>
    <row r="238" spans="10:14" x14ac:dyDescent="0.25">
      <c r="J238" s="41"/>
      <c r="L238" s="41"/>
      <c r="M238" s="41"/>
      <c r="N238" s="41"/>
    </row>
    <row r="239" spans="10:14" x14ac:dyDescent="0.25">
      <c r="J239" s="41"/>
      <c r="L239" s="41"/>
      <c r="M239" s="41"/>
      <c r="N239" s="41"/>
    </row>
    <row r="240" spans="10:14" x14ac:dyDescent="0.25">
      <c r="J240" s="41"/>
      <c r="L240" s="41"/>
      <c r="M240" s="41"/>
      <c r="N240" s="41"/>
    </row>
    <row r="241" spans="10:14" x14ac:dyDescent="0.25">
      <c r="J241" s="41"/>
      <c r="L241" s="41"/>
      <c r="M241" s="41"/>
      <c r="N241" s="41"/>
    </row>
    <row r="242" spans="10:14" x14ac:dyDescent="0.25">
      <c r="J242" s="41"/>
      <c r="L242" s="41"/>
      <c r="M242" s="41"/>
      <c r="N242" s="41"/>
    </row>
    <row r="243" spans="10:14" x14ac:dyDescent="0.25">
      <c r="J243" s="41"/>
      <c r="L243" s="41"/>
      <c r="M243" s="41"/>
      <c r="N243" s="41"/>
    </row>
    <row r="244" spans="10:14" x14ac:dyDescent="0.25">
      <c r="J244" s="41"/>
      <c r="L244" s="41"/>
      <c r="M244" s="41"/>
      <c r="N244" s="41"/>
    </row>
    <row r="245" spans="10:14" x14ac:dyDescent="0.25">
      <c r="J245" s="41"/>
      <c r="L245" s="41"/>
      <c r="M245" s="41"/>
      <c r="N245" s="41"/>
    </row>
    <row r="246" spans="10:14" x14ac:dyDescent="0.25">
      <c r="J246" s="41"/>
      <c r="L246" s="41"/>
      <c r="M246" s="41"/>
      <c r="N246" s="41"/>
    </row>
    <row r="247" spans="10:14" x14ac:dyDescent="0.25">
      <c r="J247" s="41"/>
      <c r="L247" s="41"/>
      <c r="M247" s="41"/>
      <c r="N247" s="41"/>
    </row>
    <row r="248" spans="10:14" x14ac:dyDescent="0.25">
      <c r="J248" s="41"/>
      <c r="L248" s="41"/>
      <c r="M248" s="41"/>
      <c r="N248" s="41"/>
    </row>
    <row r="249" spans="10:14" x14ac:dyDescent="0.25">
      <c r="J249" s="41"/>
      <c r="L249" s="41"/>
      <c r="M249" s="41"/>
      <c r="N249" s="41"/>
    </row>
    <row r="250" spans="10:14" x14ac:dyDescent="0.25">
      <c r="J250" s="41"/>
      <c r="L250" s="41"/>
      <c r="M250" s="41"/>
      <c r="N250" s="41"/>
    </row>
    <row r="251" spans="10:14" x14ac:dyDescent="0.25">
      <c r="J251" s="41"/>
      <c r="L251" s="41"/>
      <c r="M251" s="41"/>
      <c r="N251" s="41"/>
    </row>
    <row r="252" spans="10:14" x14ac:dyDescent="0.25">
      <c r="J252" s="41"/>
      <c r="L252" s="41"/>
      <c r="M252" s="41"/>
      <c r="N252" s="41"/>
    </row>
    <row r="253" spans="10:14" x14ac:dyDescent="0.25">
      <c r="J253" s="41"/>
      <c r="L253" s="41"/>
      <c r="M253" s="41"/>
      <c r="N253" s="41"/>
    </row>
    <row r="254" spans="10:14" x14ac:dyDescent="0.25">
      <c r="J254" s="41"/>
      <c r="L254" s="41"/>
      <c r="M254" s="41"/>
      <c r="N254" s="41"/>
    </row>
    <row r="255" spans="10:14" x14ac:dyDescent="0.25">
      <c r="J255" s="41"/>
      <c r="L255" s="41"/>
      <c r="M255" s="41"/>
      <c r="N255" s="41"/>
    </row>
    <row r="256" spans="10:14" x14ac:dyDescent="0.25">
      <c r="J256" s="41"/>
      <c r="L256" s="41"/>
      <c r="M256" s="41"/>
      <c r="N256" s="41"/>
    </row>
    <row r="257" spans="10:14" x14ac:dyDescent="0.25">
      <c r="J257" s="41"/>
      <c r="L257" s="41"/>
      <c r="M257" s="41"/>
      <c r="N257" s="41"/>
    </row>
    <row r="258" spans="10:14" x14ac:dyDescent="0.25">
      <c r="J258" s="41"/>
      <c r="L258" s="41"/>
      <c r="M258" s="41"/>
      <c r="N258" s="41"/>
    </row>
    <row r="259" spans="10:14" x14ac:dyDescent="0.25">
      <c r="J259" s="41"/>
      <c r="L259" s="41"/>
      <c r="M259" s="41"/>
      <c r="N259" s="41"/>
    </row>
    <row r="260" spans="10:14" x14ac:dyDescent="0.25">
      <c r="J260" s="41"/>
      <c r="L260" s="41"/>
      <c r="M260" s="41"/>
      <c r="N260" s="41"/>
    </row>
    <row r="261" spans="10:14" x14ac:dyDescent="0.25">
      <c r="J261" s="41"/>
      <c r="L261" s="41"/>
      <c r="M261" s="41"/>
      <c r="N261" s="41"/>
    </row>
    <row r="262" spans="10:14" x14ac:dyDescent="0.25">
      <c r="J262" s="41"/>
      <c r="L262" s="41"/>
      <c r="M262" s="41"/>
      <c r="N262" s="41"/>
    </row>
    <row r="263" spans="10:14" x14ac:dyDescent="0.25">
      <c r="J263" s="41"/>
      <c r="L263" s="41"/>
      <c r="M263" s="41"/>
      <c r="N263" s="41"/>
    </row>
    <row r="264" spans="10:14" x14ac:dyDescent="0.25">
      <c r="J264" s="41"/>
      <c r="L264" s="41"/>
      <c r="M264" s="41"/>
      <c r="N264" s="41"/>
    </row>
    <row r="265" spans="10:14" x14ac:dyDescent="0.25">
      <c r="J265" s="41"/>
      <c r="L265" s="41"/>
      <c r="M265" s="41"/>
      <c r="N265" s="41"/>
    </row>
    <row r="266" spans="10:14" x14ac:dyDescent="0.25">
      <c r="J266" s="41"/>
      <c r="L266" s="41"/>
      <c r="M266" s="41"/>
      <c r="N266" s="41"/>
    </row>
    <row r="267" spans="10:14" x14ac:dyDescent="0.25">
      <c r="J267" s="41"/>
      <c r="L267" s="41"/>
      <c r="M267" s="41"/>
      <c r="N267" s="41"/>
    </row>
    <row r="268" spans="10:14" x14ac:dyDescent="0.25">
      <c r="J268" s="41"/>
      <c r="L268" s="41"/>
      <c r="M268" s="41"/>
      <c r="N268" s="41"/>
    </row>
    <row r="269" spans="10:14" x14ac:dyDescent="0.25">
      <c r="J269" s="41"/>
      <c r="L269" s="41"/>
      <c r="M269" s="41"/>
      <c r="N269" s="41"/>
    </row>
    <row r="270" spans="10:14" x14ac:dyDescent="0.25">
      <c r="J270" s="41"/>
      <c r="L270" s="41"/>
      <c r="M270" s="41"/>
      <c r="N270" s="41"/>
    </row>
    <row r="271" spans="10:14" x14ac:dyDescent="0.25">
      <c r="J271" s="41"/>
      <c r="L271" s="41"/>
      <c r="M271" s="41"/>
      <c r="N271" s="41"/>
    </row>
    <row r="272" spans="10:14" x14ac:dyDescent="0.25">
      <c r="J272" s="41"/>
      <c r="L272" s="41"/>
      <c r="M272" s="41"/>
      <c r="N272" s="41"/>
    </row>
    <row r="273" spans="10:14" x14ac:dyDescent="0.25">
      <c r="J273" s="41"/>
      <c r="L273" s="41"/>
      <c r="M273" s="41"/>
      <c r="N273" s="41"/>
    </row>
    <row r="274" spans="10:14" x14ac:dyDescent="0.25">
      <c r="J274" s="41"/>
      <c r="L274" s="41"/>
      <c r="M274" s="41"/>
      <c r="N274" s="41"/>
    </row>
    <row r="275" spans="10:14" x14ac:dyDescent="0.25">
      <c r="J275" s="41"/>
      <c r="L275" s="41"/>
      <c r="M275" s="41"/>
      <c r="N275" s="41"/>
    </row>
    <row r="276" spans="10:14" x14ac:dyDescent="0.25">
      <c r="J276" s="41"/>
      <c r="L276" s="41"/>
      <c r="M276" s="41"/>
      <c r="N276" s="41"/>
    </row>
    <row r="277" spans="10:14" x14ac:dyDescent="0.25">
      <c r="J277" s="41"/>
      <c r="L277" s="41"/>
      <c r="M277" s="41"/>
      <c r="N277" s="41"/>
    </row>
    <row r="278" spans="10:14" x14ac:dyDescent="0.25">
      <c r="J278" s="41"/>
      <c r="L278" s="41"/>
      <c r="M278" s="41"/>
      <c r="N278" s="41"/>
    </row>
    <row r="279" spans="10:14" x14ac:dyDescent="0.25">
      <c r="J279" s="41"/>
      <c r="L279" s="41"/>
      <c r="M279" s="41"/>
      <c r="N279" s="41"/>
    </row>
    <row r="280" spans="10:14" x14ac:dyDescent="0.25">
      <c r="J280" s="41"/>
      <c r="L280" s="41"/>
      <c r="M280" s="41"/>
      <c r="N280" s="41"/>
    </row>
    <row r="281" spans="10:14" x14ac:dyDescent="0.25">
      <c r="J281" s="41"/>
      <c r="L281" s="41"/>
      <c r="M281" s="41"/>
      <c r="N281" s="41"/>
    </row>
    <row r="282" spans="10:14" x14ac:dyDescent="0.25">
      <c r="J282" s="41"/>
      <c r="L282" s="41"/>
      <c r="M282" s="41"/>
      <c r="N282" s="41"/>
    </row>
    <row r="283" spans="10:14" x14ac:dyDescent="0.25">
      <c r="J283" s="41"/>
      <c r="L283" s="41"/>
      <c r="M283" s="41"/>
      <c r="N283" s="41"/>
    </row>
    <row r="284" spans="10:14" x14ac:dyDescent="0.25">
      <c r="J284" s="41"/>
      <c r="L284" s="41"/>
      <c r="M284" s="41"/>
      <c r="N284" s="41"/>
    </row>
    <row r="285" spans="10:14" x14ac:dyDescent="0.25">
      <c r="J285" s="41"/>
      <c r="L285" s="41"/>
      <c r="M285" s="41"/>
      <c r="N285" s="41"/>
    </row>
    <row r="286" spans="10:14" x14ac:dyDescent="0.25">
      <c r="J286" s="41"/>
      <c r="L286" s="41"/>
      <c r="M286" s="41"/>
      <c r="N286" s="41"/>
    </row>
    <row r="287" spans="10:14" x14ac:dyDescent="0.25">
      <c r="J287" s="41"/>
      <c r="L287" s="41"/>
      <c r="M287" s="41"/>
      <c r="N287" s="41"/>
    </row>
    <row r="288" spans="10:14" x14ac:dyDescent="0.25">
      <c r="J288" s="41"/>
      <c r="L288" s="41"/>
      <c r="M288" s="41"/>
      <c r="N288" s="41"/>
    </row>
    <row r="289" spans="10:14" x14ac:dyDescent="0.25">
      <c r="J289" s="41"/>
      <c r="L289" s="41"/>
      <c r="M289" s="41"/>
      <c r="N289" s="41"/>
    </row>
    <row r="290" spans="10:14" x14ac:dyDescent="0.25">
      <c r="J290" s="41"/>
      <c r="L290" s="41"/>
      <c r="M290" s="41"/>
      <c r="N290" s="41"/>
    </row>
    <row r="291" spans="10:14" x14ac:dyDescent="0.25">
      <c r="J291" s="41"/>
      <c r="L291" s="41"/>
      <c r="M291" s="41"/>
      <c r="N291" s="41"/>
    </row>
    <row r="292" spans="10:14" x14ac:dyDescent="0.25">
      <c r="J292" s="41"/>
      <c r="L292" s="41"/>
      <c r="M292" s="41"/>
      <c r="N292" s="41"/>
    </row>
    <row r="293" spans="10:14" x14ac:dyDescent="0.25">
      <c r="J293" s="41"/>
      <c r="L293" s="41"/>
      <c r="M293" s="41"/>
      <c r="N293" s="41"/>
    </row>
    <row r="294" spans="10:14" x14ac:dyDescent="0.25">
      <c r="J294" s="41"/>
      <c r="L294" s="41"/>
      <c r="M294" s="41"/>
      <c r="N294" s="41"/>
    </row>
    <row r="295" spans="10:14" x14ac:dyDescent="0.25">
      <c r="J295" s="41"/>
      <c r="L295" s="41"/>
      <c r="M295" s="41"/>
      <c r="N295" s="41"/>
    </row>
    <row r="296" spans="10:14" x14ac:dyDescent="0.25">
      <c r="J296" s="41"/>
      <c r="L296" s="41"/>
      <c r="M296" s="41"/>
      <c r="N296" s="41"/>
    </row>
    <row r="297" spans="10:14" x14ac:dyDescent="0.25">
      <c r="J297" s="41"/>
      <c r="L297" s="41"/>
      <c r="M297" s="41"/>
      <c r="N297" s="41"/>
    </row>
    <row r="298" spans="10:14" x14ac:dyDescent="0.25">
      <c r="J298" s="41"/>
      <c r="L298" s="41"/>
      <c r="M298" s="41"/>
      <c r="N298" s="41"/>
    </row>
    <row r="299" spans="10:14" x14ac:dyDescent="0.25">
      <c r="J299" s="41"/>
      <c r="L299" s="41"/>
      <c r="M299" s="41"/>
      <c r="N299" s="41"/>
    </row>
    <row r="300" spans="10:14" x14ac:dyDescent="0.25">
      <c r="J300" s="41"/>
      <c r="L300" s="41"/>
      <c r="M300" s="41"/>
      <c r="N300" s="41"/>
    </row>
    <row r="301" spans="10:14" x14ac:dyDescent="0.25">
      <c r="J301" s="41"/>
      <c r="L301" s="41"/>
      <c r="M301" s="41"/>
      <c r="N301" s="41"/>
    </row>
    <row r="302" spans="10:14" x14ac:dyDescent="0.25">
      <c r="J302" s="41"/>
      <c r="L302" s="41"/>
      <c r="M302" s="41"/>
      <c r="N302" s="41"/>
    </row>
    <row r="303" spans="10:14" x14ac:dyDescent="0.25">
      <c r="J303" s="41"/>
      <c r="L303" s="41"/>
      <c r="M303" s="41"/>
      <c r="N303" s="41"/>
    </row>
    <row r="304" spans="10:14" x14ac:dyDescent="0.25">
      <c r="J304" s="41"/>
      <c r="L304" s="41"/>
      <c r="M304" s="41"/>
      <c r="N304" s="41"/>
    </row>
    <row r="305" spans="10:14" x14ac:dyDescent="0.25">
      <c r="J305" s="41"/>
      <c r="L305" s="41"/>
      <c r="M305" s="41"/>
      <c r="N305" s="41"/>
    </row>
    <row r="306" spans="10:14" x14ac:dyDescent="0.25">
      <c r="J306" s="41"/>
      <c r="L306" s="41"/>
      <c r="M306" s="41"/>
      <c r="N306" s="41"/>
    </row>
    <row r="307" spans="10:14" x14ac:dyDescent="0.25">
      <c r="J307" s="41"/>
      <c r="L307" s="41"/>
      <c r="M307" s="41"/>
      <c r="N307" s="41"/>
    </row>
    <row r="308" spans="10:14" x14ac:dyDescent="0.25">
      <c r="J308" s="41"/>
      <c r="L308" s="41"/>
      <c r="M308" s="41"/>
      <c r="N308" s="41"/>
    </row>
    <row r="309" spans="10:14" x14ac:dyDescent="0.25">
      <c r="J309" s="41"/>
      <c r="L309" s="41"/>
      <c r="M309" s="41"/>
      <c r="N309" s="41"/>
    </row>
    <row r="310" spans="10:14" x14ac:dyDescent="0.25">
      <c r="J310" s="41"/>
      <c r="L310" s="41"/>
      <c r="M310" s="41"/>
      <c r="N310" s="41"/>
    </row>
    <row r="311" spans="10:14" x14ac:dyDescent="0.25">
      <c r="J311" s="41"/>
      <c r="L311" s="41"/>
      <c r="M311" s="41"/>
      <c r="N311" s="41"/>
    </row>
    <row r="312" spans="10:14" x14ac:dyDescent="0.25">
      <c r="J312" s="41"/>
      <c r="L312" s="41"/>
      <c r="M312" s="41"/>
      <c r="N312" s="41"/>
    </row>
    <row r="313" spans="10:14" x14ac:dyDescent="0.25">
      <c r="J313" s="41"/>
      <c r="L313" s="41"/>
      <c r="M313" s="41"/>
      <c r="N313" s="41"/>
    </row>
    <row r="314" spans="10:14" x14ac:dyDescent="0.25">
      <c r="J314" s="41"/>
      <c r="L314" s="41"/>
      <c r="M314" s="41"/>
      <c r="N314" s="41"/>
    </row>
    <row r="315" spans="10:14" x14ac:dyDescent="0.25">
      <c r="J315" s="41"/>
      <c r="L315" s="41"/>
      <c r="M315" s="41"/>
      <c r="N315" s="41"/>
    </row>
    <row r="316" spans="10:14" x14ac:dyDescent="0.25">
      <c r="J316" s="41"/>
      <c r="L316" s="41"/>
      <c r="M316" s="41"/>
      <c r="N316" s="41"/>
    </row>
    <row r="317" spans="10:14" x14ac:dyDescent="0.25">
      <c r="J317" s="41"/>
      <c r="L317" s="41"/>
      <c r="M317" s="41"/>
      <c r="N317" s="41"/>
    </row>
    <row r="318" spans="10:14" x14ac:dyDescent="0.25">
      <c r="J318" s="41"/>
      <c r="L318" s="41"/>
      <c r="M318" s="41"/>
      <c r="N318" s="41"/>
    </row>
    <row r="319" spans="10:14" x14ac:dyDescent="0.25">
      <c r="J319" s="41"/>
      <c r="L319" s="41"/>
      <c r="M319" s="41"/>
      <c r="N319" s="41"/>
    </row>
    <row r="320" spans="10:14" x14ac:dyDescent="0.25">
      <c r="J320" s="41"/>
      <c r="L320" s="41"/>
      <c r="M320" s="41"/>
      <c r="N320" s="41"/>
    </row>
    <row r="321" spans="10:14" x14ac:dyDescent="0.25">
      <c r="J321" s="41"/>
      <c r="L321" s="41"/>
      <c r="M321" s="41"/>
      <c r="N321" s="41"/>
    </row>
    <row r="322" spans="10:14" x14ac:dyDescent="0.25">
      <c r="J322" s="41"/>
      <c r="L322" s="41"/>
      <c r="M322" s="41"/>
      <c r="N322" s="41"/>
    </row>
    <row r="323" spans="10:14" x14ac:dyDescent="0.25">
      <c r="J323" s="41"/>
      <c r="L323" s="41"/>
      <c r="M323" s="41"/>
      <c r="N323" s="41"/>
    </row>
    <row r="324" spans="10:14" x14ac:dyDescent="0.25">
      <c r="J324" s="41"/>
      <c r="L324" s="41"/>
      <c r="M324" s="41"/>
      <c r="N324" s="41"/>
    </row>
    <row r="325" spans="10:14" x14ac:dyDescent="0.25">
      <c r="J325" s="41"/>
      <c r="L325" s="41"/>
      <c r="M325" s="41"/>
      <c r="N325" s="41"/>
    </row>
    <row r="326" spans="10:14" x14ac:dyDescent="0.25">
      <c r="J326" s="41"/>
      <c r="L326" s="41"/>
      <c r="M326" s="41"/>
      <c r="N326" s="41"/>
    </row>
    <row r="327" spans="10:14" x14ac:dyDescent="0.25">
      <c r="J327" s="41"/>
      <c r="L327" s="41"/>
      <c r="M327" s="41"/>
      <c r="N327" s="41"/>
    </row>
    <row r="328" spans="10:14" x14ac:dyDescent="0.25">
      <c r="J328" s="41"/>
      <c r="L328" s="41"/>
      <c r="M328" s="41"/>
      <c r="N328" s="41"/>
    </row>
    <row r="329" spans="10:14" x14ac:dyDescent="0.25">
      <c r="J329" s="41"/>
      <c r="L329" s="41"/>
      <c r="M329" s="41"/>
      <c r="N329" s="41"/>
    </row>
    <row r="330" spans="10:14" x14ac:dyDescent="0.25">
      <c r="J330" s="41"/>
      <c r="L330" s="41"/>
      <c r="M330" s="41"/>
      <c r="N330" s="41"/>
    </row>
    <row r="331" spans="10:14" x14ac:dyDescent="0.25">
      <c r="J331" s="41"/>
      <c r="L331" s="41"/>
      <c r="M331" s="41"/>
      <c r="N331" s="41"/>
    </row>
    <row r="332" spans="10:14" x14ac:dyDescent="0.25">
      <c r="J332" s="41"/>
      <c r="L332" s="41"/>
      <c r="M332" s="41"/>
      <c r="N332" s="41"/>
    </row>
    <row r="333" spans="10:14" x14ac:dyDescent="0.25">
      <c r="J333" s="41"/>
      <c r="L333" s="41"/>
      <c r="M333" s="41"/>
      <c r="N333" s="41"/>
    </row>
    <row r="334" spans="10:14" x14ac:dyDescent="0.25">
      <c r="J334" s="41"/>
      <c r="L334" s="41"/>
      <c r="M334" s="41"/>
      <c r="N334" s="41"/>
    </row>
    <row r="335" spans="10:14" x14ac:dyDescent="0.25">
      <c r="J335" s="41"/>
      <c r="L335" s="41"/>
      <c r="M335" s="41"/>
      <c r="N335" s="41"/>
    </row>
    <row r="336" spans="10:14" x14ac:dyDescent="0.25">
      <c r="J336" s="41"/>
      <c r="L336" s="41"/>
      <c r="M336" s="41"/>
      <c r="N336" s="41"/>
    </row>
    <row r="337" spans="10:14" x14ac:dyDescent="0.25">
      <c r="J337" s="41"/>
      <c r="L337" s="41"/>
      <c r="M337" s="41"/>
      <c r="N337" s="41"/>
    </row>
    <row r="338" spans="10:14" x14ac:dyDescent="0.25">
      <c r="J338" s="41"/>
      <c r="L338" s="41"/>
      <c r="M338" s="41"/>
      <c r="N338" s="41"/>
    </row>
    <row r="339" spans="10:14" x14ac:dyDescent="0.25">
      <c r="J339" s="41"/>
      <c r="L339" s="41"/>
      <c r="M339" s="41"/>
      <c r="N339" s="41"/>
    </row>
    <row r="340" spans="10:14" x14ac:dyDescent="0.25">
      <c r="J340" s="41"/>
      <c r="L340" s="41"/>
      <c r="M340" s="41"/>
      <c r="N340" s="41"/>
    </row>
    <row r="341" spans="10:14" x14ac:dyDescent="0.25">
      <c r="J341" s="41"/>
      <c r="L341" s="41"/>
      <c r="M341" s="41"/>
      <c r="N341" s="41"/>
    </row>
    <row r="342" spans="10:14" x14ac:dyDescent="0.25">
      <c r="J342" s="41"/>
      <c r="L342" s="41"/>
      <c r="M342" s="41"/>
      <c r="N342" s="41"/>
    </row>
    <row r="343" spans="10:14" x14ac:dyDescent="0.25">
      <c r="J343" s="41"/>
      <c r="L343" s="41"/>
      <c r="M343" s="41"/>
      <c r="N343" s="41"/>
    </row>
    <row r="344" spans="10:14" x14ac:dyDescent="0.25">
      <c r="J344" s="41"/>
      <c r="L344" s="41"/>
      <c r="M344" s="41"/>
      <c r="N344" s="41"/>
    </row>
    <row r="345" spans="10:14" x14ac:dyDescent="0.25">
      <c r="J345" s="41"/>
      <c r="L345" s="41"/>
      <c r="M345" s="41"/>
      <c r="N345" s="41"/>
    </row>
    <row r="346" spans="10:14" x14ac:dyDescent="0.25">
      <c r="J346" s="41"/>
      <c r="L346" s="41"/>
      <c r="M346" s="41"/>
      <c r="N346" s="41"/>
    </row>
    <row r="347" spans="10:14" x14ac:dyDescent="0.25">
      <c r="J347" s="41"/>
      <c r="L347" s="41"/>
      <c r="M347" s="41"/>
      <c r="N347" s="41"/>
    </row>
    <row r="348" spans="10:14" x14ac:dyDescent="0.25">
      <c r="J348" s="41"/>
      <c r="L348" s="41"/>
      <c r="M348" s="41"/>
      <c r="N348" s="41"/>
    </row>
    <row r="349" spans="10:14" x14ac:dyDescent="0.25">
      <c r="J349" s="41"/>
      <c r="L349" s="41"/>
      <c r="M349" s="41"/>
      <c r="N349" s="41"/>
    </row>
    <row r="350" spans="10:14" x14ac:dyDescent="0.25">
      <c r="J350" s="41"/>
      <c r="L350" s="41"/>
      <c r="M350" s="41"/>
      <c r="N350" s="41"/>
    </row>
    <row r="351" spans="10:14" x14ac:dyDescent="0.25">
      <c r="J351" s="41"/>
      <c r="L351" s="41"/>
      <c r="M351" s="41"/>
      <c r="N351" s="41"/>
    </row>
    <row r="352" spans="10:14" x14ac:dyDescent="0.25">
      <c r="J352" s="41"/>
      <c r="L352" s="41"/>
      <c r="M352" s="41"/>
      <c r="N352" s="41"/>
    </row>
    <row r="353" spans="10:14" x14ac:dyDescent="0.25">
      <c r="J353" s="41"/>
      <c r="L353" s="41"/>
      <c r="M353" s="41"/>
      <c r="N353" s="41"/>
    </row>
    <row r="354" spans="10:14" x14ac:dyDescent="0.25">
      <c r="J354" s="41"/>
      <c r="L354" s="41"/>
      <c r="M354" s="41"/>
      <c r="N354" s="41"/>
    </row>
    <row r="355" spans="10:14" x14ac:dyDescent="0.25">
      <c r="J355" s="41"/>
      <c r="L355" s="41"/>
      <c r="M355" s="41"/>
      <c r="N355" s="41"/>
    </row>
    <row r="356" spans="10:14" x14ac:dyDescent="0.25">
      <c r="J356" s="41"/>
      <c r="L356" s="41"/>
      <c r="M356" s="41"/>
      <c r="N356" s="41"/>
    </row>
    <row r="357" spans="10:14" x14ac:dyDescent="0.25">
      <c r="J357" s="41"/>
      <c r="L357" s="41"/>
      <c r="M357" s="41"/>
      <c r="N357" s="41"/>
    </row>
    <row r="358" spans="10:14" x14ac:dyDescent="0.25">
      <c r="J358" s="41"/>
      <c r="L358" s="41"/>
      <c r="M358" s="41"/>
      <c r="N358" s="41"/>
    </row>
    <row r="359" spans="10:14" x14ac:dyDescent="0.25">
      <c r="J359" s="41"/>
      <c r="L359" s="41"/>
      <c r="M359" s="41"/>
      <c r="N359" s="41"/>
    </row>
    <row r="360" spans="10:14" x14ac:dyDescent="0.25">
      <c r="J360" s="41"/>
      <c r="L360" s="41"/>
      <c r="M360" s="41"/>
      <c r="N360" s="41"/>
    </row>
    <row r="361" spans="10:14" x14ac:dyDescent="0.25">
      <c r="J361" s="41"/>
      <c r="L361" s="41"/>
      <c r="M361" s="41"/>
      <c r="N361" s="41"/>
    </row>
    <row r="362" spans="10:14" x14ac:dyDescent="0.25">
      <c r="J362" s="41"/>
      <c r="L362" s="41"/>
      <c r="M362" s="41"/>
      <c r="N362" s="41"/>
    </row>
    <row r="363" spans="10:14" x14ac:dyDescent="0.25">
      <c r="J363" s="41"/>
      <c r="L363" s="41"/>
      <c r="M363" s="41"/>
      <c r="N363" s="41"/>
    </row>
    <row r="364" spans="10:14" x14ac:dyDescent="0.25">
      <c r="J364" s="41"/>
      <c r="L364" s="41"/>
      <c r="M364" s="41"/>
      <c r="N364" s="41"/>
    </row>
    <row r="365" spans="10:14" x14ac:dyDescent="0.25">
      <c r="J365" s="41"/>
      <c r="L365" s="41"/>
      <c r="M365" s="41"/>
      <c r="N365" s="41"/>
    </row>
    <row r="366" spans="10:14" x14ac:dyDescent="0.25">
      <c r="J366" s="41"/>
      <c r="L366" s="41"/>
      <c r="M366" s="41"/>
      <c r="N366" s="41"/>
    </row>
    <row r="367" spans="10:14" x14ac:dyDescent="0.25">
      <c r="J367" s="41"/>
      <c r="L367" s="41"/>
      <c r="M367" s="41"/>
      <c r="N367" s="41"/>
    </row>
    <row r="368" spans="10:14" x14ac:dyDescent="0.25">
      <c r="J368" s="41"/>
      <c r="L368" s="41"/>
      <c r="M368" s="41"/>
      <c r="N368" s="41"/>
    </row>
    <row r="369" spans="10:14" x14ac:dyDescent="0.25">
      <c r="J369" s="41"/>
      <c r="L369" s="41"/>
      <c r="M369" s="41"/>
      <c r="N369" s="41"/>
    </row>
    <row r="370" spans="10:14" x14ac:dyDescent="0.25">
      <c r="J370" s="41"/>
      <c r="L370" s="41"/>
      <c r="M370" s="41"/>
      <c r="N370" s="41"/>
    </row>
    <row r="371" spans="10:14" x14ac:dyDescent="0.25">
      <c r="J371" s="41"/>
      <c r="L371" s="41"/>
      <c r="M371" s="41"/>
      <c r="N371" s="41"/>
    </row>
    <row r="372" spans="10:14" x14ac:dyDescent="0.25">
      <c r="J372" s="41"/>
      <c r="L372" s="41"/>
      <c r="M372" s="41"/>
      <c r="N372" s="41"/>
    </row>
    <row r="373" spans="10:14" x14ac:dyDescent="0.25">
      <c r="J373" s="41"/>
      <c r="L373" s="41"/>
      <c r="M373" s="41"/>
      <c r="N373" s="41"/>
    </row>
    <row r="374" spans="10:14" x14ac:dyDescent="0.25">
      <c r="J374" s="41"/>
      <c r="L374" s="41"/>
      <c r="M374" s="41"/>
      <c r="N374" s="41"/>
    </row>
    <row r="375" spans="10:14" x14ac:dyDescent="0.25">
      <c r="J375" s="41"/>
      <c r="L375" s="41"/>
      <c r="M375" s="41"/>
      <c r="N375" s="41"/>
    </row>
    <row r="376" spans="10:14" x14ac:dyDescent="0.25">
      <c r="J376" s="41"/>
      <c r="L376" s="41"/>
      <c r="M376" s="41"/>
      <c r="N376" s="41"/>
    </row>
    <row r="377" spans="10:14" x14ac:dyDescent="0.25">
      <c r="J377" s="41"/>
      <c r="L377" s="41"/>
      <c r="M377" s="41"/>
      <c r="N377" s="41"/>
    </row>
    <row r="378" spans="10:14" x14ac:dyDescent="0.25">
      <c r="J378" s="41"/>
      <c r="L378" s="41"/>
      <c r="M378" s="41"/>
      <c r="N378" s="41"/>
    </row>
    <row r="379" spans="10:14" x14ac:dyDescent="0.25">
      <c r="J379" s="41"/>
      <c r="L379" s="41"/>
      <c r="M379" s="41"/>
      <c r="N379" s="41"/>
    </row>
    <row r="380" spans="10:14" x14ac:dyDescent="0.25">
      <c r="J380" s="41"/>
      <c r="L380" s="41"/>
      <c r="M380" s="41"/>
      <c r="N380" s="41"/>
    </row>
    <row r="381" spans="10:14" x14ac:dyDescent="0.25">
      <c r="J381" s="41"/>
      <c r="L381" s="41"/>
      <c r="M381" s="41"/>
      <c r="N381" s="41"/>
    </row>
    <row r="382" spans="10:14" x14ac:dyDescent="0.25">
      <c r="J382" s="41"/>
      <c r="L382" s="41"/>
      <c r="M382" s="41"/>
      <c r="N382" s="41"/>
    </row>
    <row r="383" spans="10:14" x14ac:dyDescent="0.25">
      <c r="J383" s="41"/>
      <c r="L383" s="41"/>
      <c r="M383" s="41"/>
      <c r="N383" s="41"/>
    </row>
    <row r="384" spans="10:14" x14ac:dyDescent="0.25">
      <c r="J384" s="41"/>
      <c r="L384" s="41"/>
      <c r="M384" s="41"/>
      <c r="N384" s="41"/>
    </row>
    <row r="385" spans="10:14" x14ac:dyDescent="0.25">
      <c r="J385" s="41"/>
      <c r="L385" s="41"/>
      <c r="M385" s="41"/>
      <c r="N385" s="41"/>
    </row>
    <row r="386" spans="10:14" x14ac:dyDescent="0.25">
      <c r="J386" s="41"/>
      <c r="L386" s="41"/>
      <c r="M386" s="41"/>
      <c r="N386" s="41"/>
    </row>
    <row r="387" spans="10:14" x14ac:dyDescent="0.25">
      <c r="J387" s="41"/>
      <c r="L387" s="41"/>
      <c r="M387" s="41"/>
      <c r="N387" s="41"/>
    </row>
    <row r="388" spans="10:14" x14ac:dyDescent="0.25">
      <c r="J388" s="41"/>
      <c r="L388" s="41"/>
      <c r="M388" s="41"/>
      <c r="N388" s="41"/>
    </row>
    <row r="389" spans="10:14" x14ac:dyDescent="0.25">
      <c r="J389" s="41"/>
      <c r="L389" s="41"/>
      <c r="M389" s="41"/>
      <c r="N389" s="41"/>
    </row>
    <row r="390" spans="10:14" x14ac:dyDescent="0.25">
      <c r="J390" s="41"/>
      <c r="L390" s="41"/>
      <c r="M390" s="41"/>
      <c r="N390" s="41"/>
    </row>
    <row r="391" spans="10:14" x14ac:dyDescent="0.25">
      <c r="J391" s="41"/>
      <c r="L391" s="41"/>
      <c r="M391" s="41"/>
      <c r="N391" s="41"/>
    </row>
    <row r="392" spans="10:14" x14ac:dyDescent="0.25">
      <c r="J392" s="41"/>
      <c r="L392" s="41"/>
      <c r="M392" s="41"/>
      <c r="N392" s="41"/>
    </row>
    <row r="393" spans="10:14" x14ac:dyDescent="0.25">
      <c r="J393" s="41"/>
      <c r="L393" s="41"/>
      <c r="M393" s="41"/>
      <c r="N393" s="41"/>
    </row>
    <row r="394" spans="10:14" x14ac:dyDescent="0.25">
      <c r="J394" s="41"/>
      <c r="L394" s="41"/>
      <c r="M394" s="41"/>
      <c r="N394" s="41"/>
    </row>
    <row r="395" spans="10:14" x14ac:dyDescent="0.25">
      <c r="J395" s="41"/>
      <c r="L395" s="41"/>
      <c r="M395" s="41"/>
      <c r="N395" s="41"/>
    </row>
    <row r="396" spans="10:14" x14ac:dyDescent="0.25">
      <c r="J396" s="41"/>
      <c r="L396" s="41"/>
      <c r="M396" s="41"/>
      <c r="N396" s="41"/>
    </row>
    <row r="397" spans="10:14" x14ac:dyDescent="0.25">
      <c r="J397" s="41"/>
      <c r="L397" s="41"/>
      <c r="M397" s="41"/>
      <c r="N397" s="41"/>
    </row>
    <row r="398" spans="10:14" x14ac:dyDescent="0.25">
      <c r="J398" s="41"/>
      <c r="L398" s="41"/>
      <c r="M398" s="41"/>
      <c r="N398" s="41"/>
    </row>
    <row r="399" spans="10:14" x14ac:dyDescent="0.25">
      <c r="J399" s="41"/>
      <c r="L399" s="41"/>
      <c r="M399" s="41"/>
      <c r="N399" s="41"/>
    </row>
    <row r="400" spans="10:14" x14ac:dyDescent="0.25">
      <c r="J400" s="41"/>
      <c r="L400" s="41"/>
      <c r="M400" s="41"/>
      <c r="N400" s="41"/>
    </row>
    <row r="401" spans="10:14" x14ac:dyDescent="0.25">
      <c r="J401" s="41"/>
      <c r="L401" s="41"/>
      <c r="M401" s="41"/>
      <c r="N401" s="41"/>
    </row>
    <row r="402" spans="10:14" x14ac:dyDescent="0.25">
      <c r="J402" s="41"/>
      <c r="L402" s="41"/>
      <c r="M402" s="41"/>
      <c r="N402" s="41"/>
    </row>
    <row r="403" spans="10:14" x14ac:dyDescent="0.25">
      <c r="J403" s="41"/>
      <c r="L403" s="41"/>
      <c r="M403" s="41"/>
      <c r="N403" s="41"/>
    </row>
    <row r="404" spans="10:14" x14ac:dyDescent="0.25">
      <c r="J404" s="41"/>
      <c r="L404" s="41"/>
      <c r="M404" s="41"/>
      <c r="N404" s="41"/>
    </row>
    <row r="405" spans="10:14" x14ac:dyDescent="0.25">
      <c r="J405" s="41"/>
      <c r="L405" s="41"/>
      <c r="M405" s="41"/>
      <c r="N405" s="41"/>
    </row>
    <row r="406" spans="10:14" x14ac:dyDescent="0.25">
      <c r="J406" s="41"/>
      <c r="L406" s="41"/>
      <c r="M406" s="41"/>
      <c r="N406" s="41"/>
    </row>
    <row r="407" spans="10:14" x14ac:dyDescent="0.25">
      <c r="J407" s="41"/>
      <c r="L407" s="41"/>
      <c r="M407" s="41"/>
      <c r="N407" s="41"/>
    </row>
    <row r="408" spans="10:14" x14ac:dyDescent="0.25">
      <c r="J408" s="41"/>
      <c r="L408" s="41"/>
      <c r="M408" s="41"/>
      <c r="N408" s="41"/>
    </row>
    <row r="409" spans="10:14" x14ac:dyDescent="0.25">
      <c r="J409" s="41"/>
      <c r="L409" s="41"/>
      <c r="M409" s="41"/>
      <c r="N409" s="41"/>
    </row>
    <row r="410" spans="10:14" x14ac:dyDescent="0.25">
      <c r="J410" s="41"/>
      <c r="L410" s="41"/>
      <c r="M410" s="41"/>
      <c r="N410" s="41"/>
    </row>
    <row r="411" spans="10:14" x14ac:dyDescent="0.25">
      <c r="J411" s="41"/>
      <c r="L411" s="41"/>
      <c r="M411" s="41"/>
      <c r="N411" s="41"/>
    </row>
    <row r="412" spans="10:14" x14ac:dyDescent="0.25">
      <c r="J412" s="41"/>
      <c r="L412" s="41"/>
      <c r="M412" s="41"/>
      <c r="N412" s="41"/>
    </row>
    <row r="413" spans="10:14" x14ac:dyDescent="0.25">
      <c r="J413" s="41"/>
      <c r="L413" s="41"/>
      <c r="M413" s="41"/>
      <c r="N413" s="41"/>
    </row>
    <row r="414" spans="10:14" x14ac:dyDescent="0.25">
      <c r="J414" s="41"/>
      <c r="L414" s="41"/>
      <c r="M414" s="41"/>
      <c r="N414" s="41"/>
    </row>
    <row r="415" spans="10:14" x14ac:dyDescent="0.25">
      <c r="J415" s="41"/>
      <c r="L415" s="41"/>
      <c r="M415" s="41"/>
      <c r="N415" s="41"/>
    </row>
    <row r="416" spans="10:14" x14ac:dyDescent="0.25">
      <c r="J416" s="41"/>
      <c r="L416" s="41"/>
      <c r="M416" s="41"/>
      <c r="N416" s="41"/>
    </row>
    <row r="417" spans="10:14" x14ac:dyDescent="0.25">
      <c r="J417" s="41"/>
      <c r="L417" s="41"/>
      <c r="M417" s="41"/>
      <c r="N417" s="41"/>
    </row>
    <row r="418" spans="10:14" x14ac:dyDescent="0.25">
      <c r="J418" s="41"/>
      <c r="L418" s="41"/>
      <c r="M418" s="41"/>
      <c r="N418" s="41"/>
    </row>
    <row r="419" spans="10:14" x14ac:dyDescent="0.25">
      <c r="J419" s="41"/>
      <c r="L419" s="41"/>
      <c r="M419" s="41"/>
      <c r="N419" s="41"/>
    </row>
    <row r="420" spans="10:14" x14ac:dyDescent="0.25">
      <c r="J420" s="41"/>
      <c r="L420" s="41"/>
      <c r="M420" s="41"/>
      <c r="N420" s="41"/>
    </row>
    <row r="421" spans="10:14" x14ac:dyDescent="0.25">
      <c r="J421" s="41"/>
      <c r="L421" s="41"/>
      <c r="M421" s="41"/>
      <c r="N421" s="41"/>
    </row>
    <row r="422" spans="10:14" x14ac:dyDescent="0.25">
      <c r="J422" s="41"/>
      <c r="L422" s="41"/>
      <c r="M422" s="41"/>
      <c r="N422" s="41"/>
    </row>
    <row r="423" spans="10:14" x14ac:dyDescent="0.25">
      <c r="J423" s="41"/>
      <c r="L423" s="41"/>
      <c r="M423" s="41"/>
      <c r="N423" s="41"/>
    </row>
    <row r="424" spans="10:14" x14ac:dyDescent="0.25">
      <c r="J424" s="41"/>
      <c r="L424" s="41"/>
      <c r="M424" s="41"/>
      <c r="N424" s="41"/>
    </row>
    <row r="425" spans="10:14" x14ac:dyDescent="0.25">
      <c r="J425" s="41"/>
      <c r="L425" s="41"/>
      <c r="M425" s="41"/>
      <c r="N425" s="41"/>
    </row>
    <row r="426" spans="10:14" x14ac:dyDescent="0.25">
      <c r="J426" s="41"/>
      <c r="L426" s="41"/>
      <c r="M426" s="41"/>
      <c r="N426" s="41"/>
    </row>
    <row r="427" spans="10:14" x14ac:dyDescent="0.25">
      <c r="J427" s="41"/>
      <c r="L427" s="41"/>
      <c r="M427" s="41"/>
      <c r="N427" s="41"/>
    </row>
    <row r="428" spans="10:14" x14ac:dyDescent="0.25">
      <c r="J428" s="41"/>
      <c r="L428" s="41"/>
      <c r="M428" s="41"/>
      <c r="N428" s="41"/>
    </row>
    <row r="429" spans="10:14" x14ac:dyDescent="0.25">
      <c r="J429" s="41"/>
      <c r="L429" s="41"/>
      <c r="M429" s="41"/>
      <c r="N429" s="41"/>
    </row>
    <row r="430" spans="10:14" x14ac:dyDescent="0.25">
      <c r="J430" s="41"/>
      <c r="L430" s="41"/>
      <c r="M430" s="41"/>
      <c r="N430" s="41"/>
    </row>
    <row r="431" spans="10:14" x14ac:dyDescent="0.25">
      <c r="J431" s="41"/>
      <c r="L431" s="41"/>
      <c r="M431" s="41"/>
      <c r="N431" s="41"/>
    </row>
    <row r="432" spans="10:14" x14ac:dyDescent="0.25">
      <c r="J432" s="41"/>
      <c r="L432" s="41"/>
      <c r="M432" s="41"/>
      <c r="N432" s="41"/>
    </row>
    <row r="433" spans="10:14" x14ac:dyDescent="0.25">
      <c r="J433" s="41"/>
      <c r="L433" s="41"/>
      <c r="M433" s="41"/>
      <c r="N433" s="41"/>
    </row>
    <row r="434" spans="10:14" x14ac:dyDescent="0.25">
      <c r="J434" s="41"/>
      <c r="L434" s="41"/>
      <c r="M434" s="41"/>
      <c r="N434" s="41"/>
    </row>
    <row r="435" spans="10:14" x14ac:dyDescent="0.25">
      <c r="J435" s="41"/>
      <c r="L435" s="41"/>
      <c r="M435" s="41"/>
      <c r="N435" s="41"/>
    </row>
    <row r="436" spans="10:14" x14ac:dyDescent="0.25">
      <c r="J436" s="41"/>
      <c r="L436" s="41"/>
      <c r="M436" s="41"/>
      <c r="N436" s="41"/>
    </row>
    <row r="437" spans="10:14" x14ac:dyDescent="0.25">
      <c r="J437" s="41"/>
      <c r="L437" s="41"/>
      <c r="M437" s="41"/>
      <c r="N437" s="41"/>
    </row>
    <row r="438" spans="10:14" x14ac:dyDescent="0.25">
      <c r="J438" s="41"/>
      <c r="L438" s="41"/>
      <c r="M438" s="41"/>
      <c r="N438" s="41"/>
    </row>
    <row r="439" spans="10:14" x14ac:dyDescent="0.25">
      <c r="J439" s="41"/>
      <c r="L439" s="41"/>
      <c r="M439" s="41"/>
      <c r="N439" s="41"/>
    </row>
    <row r="440" spans="10:14" x14ac:dyDescent="0.25">
      <c r="J440" s="41"/>
      <c r="L440" s="41"/>
      <c r="M440" s="41"/>
      <c r="N440" s="41"/>
    </row>
    <row r="441" spans="10:14" x14ac:dyDescent="0.25">
      <c r="J441" s="41"/>
      <c r="L441" s="41"/>
      <c r="M441" s="41"/>
      <c r="N441" s="41"/>
    </row>
    <row r="442" spans="10:14" x14ac:dyDescent="0.25">
      <c r="J442" s="41"/>
      <c r="L442" s="41"/>
      <c r="M442" s="41"/>
      <c r="N442" s="41"/>
    </row>
    <row r="443" spans="10:14" x14ac:dyDescent="0.25">
      <c r="J443" s="41"/>
      <c r="L443" s="41"/>
      <c r="M443" s="41"/>
      <c r="N443" s="41"/>
    </row>
    <row r="444" spans="10:14" x14ac:dyDescent="0.25">
      <c r="J444" s="41"/>
      <c r="L444" s="41"/>
      <c r="M444" s="41"/>
      <c r="N444" s="41"/>
    </row>
    <row r="445" spans="10:14" x14ac:dyDescent="0.25">
      <c r="J445" s="41"/>
      <c r="L445" s="41"/>
      <c r="M445" s="41"/>
      <c r="N445" s="41"/>
    </row>
    <row r="446" spans="10:14" x14ac:dyDescent="0.25">
      <c r="J446" s="41"/>
      <c r="L446" s="41"/>
      <c r="M446" s="41"/>
      <c r="N446" s="41"/>
    </row>
    <row r="447" spans="10:14" x14ac:dyDescent="0.25">
      <c r="J447" s="41"/>
      <c r="L447" s="41"/>
      <c r="M447" s="41"/>
      <c r="N447" s="41"/>
    </row>
    <row r="448" spans="10:14" x14ac:dyDescent="0.25">
      <c r="J448" s="41"/>
      <c r="L448" s="41"/>
      <c r="M448" s="41"/>
      <c r="N448" s="41"/>
    </row>
    <row r="449" spans="10:14" x14ac:dyDescent="0.25">
      <c r="J449" s="41"/>
      <c r="L449" s="41"/>
      <c r="M449" s="41"/>
      <c r="N449" s="41"/>
    </row>
    <row r="450" spans="10:14" x14ac:dyDescent="0.25">
      <c r="J450" s="41"/>
      <c r="L450" s="41"/>
      <c r="M450" s="41"/>
      <c r="N450" s="41"/>
    </row>
    <row r="451" spans="10:14" x14ac:dyDescent="0.25">
      <c r="J451" s="41"/>
      <c r="L451" s="41"/>
      <c r="M451" s="41"/>
      <c r="N451" s="41"/>
    </row>
    <row r="452" spans="10:14" x14ac:dyDescent="0.25">
      <c r="J452" s="41"/>
      <c r="L452" s="41"/>
      <c r="M452" s="41"/>
      <c r="N452" s="41"/>
    </row>
    <row r="453" spans="10:14" x14ac:dyDescent="0.25">
      <c r="J453" s="41"/>
      <c r="L453" s="41"/>
      <c r="M453" s="41"/>
      <c r="N453" s="41"/>
    </row>
    <row r="454" spans="10:14" x14ac:dyDescent="0.25">
      <c r="J454" s="41"/>
      <c r="L454" s="41"/>
      <c r="M454" s="41"/>
      <c r="N454" s="41"/>
    </row>
    <row r="455" spans="10:14" x14ac:dyDescent="0.25">
      <c r="J455" s="41"/>
      <c r="L455" s="41"/>
      <c r="M455" s="41"/>
      <c r="N455" s="41"/>
    </row>
    <row r="456" spans="10:14" x14ac:dyDescent="0.25">
      <c r="J456" s="41"/>
      <c r="L456" s="41"/>
      <c r="M456" s="41"/>
      <c r="N456" s="41"/>
    </row>
    <row r="457" spans="10:14" x14ac:dyDescent="0.25">
      <c r="J457" s="41"/>
      <c r="L457" s="41"/>
      <c r="M457" s="41"/>
      <c r="N457" s="41"/>
    </row>
    <row r="458" spans="10:14" x14ac:dyDescent="0.25">
      <c r="J458" s="41"/>
      <c r="L458" s="41"/>
      <c r="M458" s="41"/>
      <c r="N458" s="41"/>
    </row>
    <row r="459" spans="10:14" x14ac:dyDescent="0.25">
      <c r="J459" s="41"/>
      <c r="L459" s="41"/>
      <c r="M459" s="41"/>
      <c r="N459" s="41"/>
    </row>
    <row r="460" spans="10:14" x14ac:dyDescent="0.25">
      <c r="J460" s="41"/>
      <c r="L460" s="41"/>
      <c r="M460" s="41"/>
      <c r="N460" s="41"/>
    </row>
    <row r="461" spans="10:14" x14ac:dyDescent="0.25">
      <c r="J461" s="41"/>
      <c r="L461" s="41"/>
      <c r="M461" s="41"/>
      <c r="N461" s="41"/>
    </row>
    <row r="462" spans="10:14" x14ac:dyDescent="0.25">
      <c r="J462" s="41"/>
      <c r="L462" s="41"/>
      <c r="M462" s="41"/>
      <c r="N462" s="41"/>
    </row>
    <row r="463" spans="10:14" x14ac:dyDescent="0.25">
      <c r="J463" s="41"/>
      <c r="L463" s="41"/>
      <c r="M463" s="41"/>
      <c r="N463" s="41"/>
    </row>
    <row r="464" spans="10:14" x14ac:dyDescent="0.25">
      <c r="J464" s="41"/>
      <c r="L464" s="41"/>
      <c r="M464" s="41"/>
      <c r="N464" s="41"/>
    </row>
    <row r="465" spans="10:14" x14ac:dyDescent="0.25">
      <c r="J465" s="41"/>
      <c r="L465" s="41"/>
      <c r="M465" s="41"/>
      <c r="N465" s="41"/>
    </row>
    <row r="466" spans="10:14" x14ac:dyDescent="0.25">
      <c r="J466" s="41"/>
      <c r="L466" s="41"/>
      <c r="M466" s="41"/>
      <c r="N466" s="41"/>
    </row>
    <row r="467" spans="10:14" x14ac:dyDescent="0.25">
      <c r="J467" s="41"/>
      <c r="L467" s="41"/>
      <c r="M467" s="41"/>
      <c r="N467" s="41"/>
    </row>
    <row r="468" spans="10:14" x14ac:dyDescent="0.25">
      <c r="J468" s="41"/>
      <c r="L468" s="41"/>
      <c r="M468" s="41"/>
      <c r="N468" s="41"/>
    </row>
    <row r="469" spans="10:14" x14ac:dyDescent="0.25">
      <c r="J469" s="41"/>
      <c r="L469" s="41"/>
      <c r="M469" s="41"/>
      <c r="N469" s="41"/>
    </row>
    <row r="470" spans="10:14" x14ac:dyDescent="0.25">
      <c r="J470" s="41"/>
      <c r="L470" s="41"/>
      <c r="M470" s="41"/>
      <c r="N470" s="41"/>
    </row>
    <row r="471" spans="10:14" x14ac:dyDescent="0.25">
      <c r="J471" s="41"/>
      <c r="L471" s="41"/>
      <c r="M471" s="41"/>
      <c r="N471" s="41"/>
    </row>
    <row r="472" spans="10:14" x14ac:dyDescent="0.25">
      <c r="J472" s="41"/>
      <c r="L472" s="41"/>
      <c r="M472" s="41"/>
      <c r="N472" s="41"/>
    </row>
    <row r="473" spans="10:14" x14ac:dyDescent="0.25">
      <c r="J473" s="41"/>
      <c r="L473" s="41"/>
      <c r="M473" s="41"/>
      <c r="N473" s="41"/>
    </row>
    <row r="474" spans="10:14" x14ac:dyDescent="0.25">
      <c r="J474" s="41"/>
      <c r="L474" s="41"/>
      <c r="M474" s="41"/>
      <c r="N474" s="41"/>
    </row>
    <row r="475" spans="10:14" x14ac:dyDescent="0.25">
      <c r="J475" s="41"/>
      <c r="L475" s="41"/>
      <c r="M475" s="41"/>
      <c r="N475" s="41"/>
    </row>
    <row r="476" spans="10:14" x14ac:dyDescent="0.25">
      <c r="J476" s="41"/>
      <c r="L476" s="41"/>
      <c r="M476" s="41"/>
      <c r="N476" s="41"/>
    </row>
    <row r="477" spans="10:14" x14ac:dyDescent="0.25">
      <c r="J477" s="41"/>
      <c r="L477" s="41"/>
      <c r="M477" s="41"/>
      <c r="N477" s="41"/>
    </row>
    <row r="478" spans="10:14" x14ac:dyDescent="0.25">
      <c r="J478" s="41"/>
      <c r="L478" s="41"/>
      <c r="M478" s="41"/>
      <c r="N478" s="41"/>
    </row>
    <row r="479" spans="10:14" x14ac:dyDescent="0.25">
      <c r="J479" s="41"/>
      <c r="L479" s="41"/>
      <c r="M479" s="41"/>
      <c r="N479" s="41"/>
    </row>
    <row r="480" spans="10:14" x14ac:dyDescent="0.25">
      <c r="J480" s="41"/>
      <c r="L480" s="41"/>
      <c r="M480" s="41"/>
      <c r="N480" s="41"/>
    </row>
    <row r="481" spans="10:14" x14ac:dyDescent="0.25">
      <c r="J481" s="41"/>
      <c r="L481" s="41"/>
      <c r="M481" s="41"/>
      <c r="N481" s="41"/>
    </row>
    <row r="482" spans="10:14" x14ac:dyDescent="0.25">
      <c r="J482" s="41"/>
      <c r="L482" s="41"/>
      <c r="M482" s="41"/>
      <c r="N482" s="41"/>
    </row>
    <row r="483" spans="10:14" x14ac:dyDescent="0.25">
      <c r="J483" s="41"/>
      <c r="L483" s="41"/>
      <c r="M483" s="41"/>
      <c r="N483" s="41"/>
    </row>
    <row r="484" spans="10:14" x14ac:dyDescent="0.25">
      <c r="J484" s="41"/>
      <c r="L484" s="41"/>
      <c r="M484" s="41"/>
      <c r="N484" s="41"/>
    </row>
    <row r="485" spans="10:14" x14ac:dyDescent="0.25">
      <c r="J485" s="41"/>
      <c r="L485" s="41"/>
      <c r="M485" s="41"/>
      <c r="N485" s="41"/>
    </row>
    <row r="486" spans="10:14" x14ac:dyDescent="0.25">
      <c r="J486" s="41"/>
      <c r="L486" s="41"/>
      <c r="M486" s="41"/>
      <c r="N486" s="41"/>
    </row>
    <row r="487" spans="10:14" x14ac:dyDescent="0.25">
      <c r="J487" s="41"/>
      <c r="L487" s="41"/>
      <c r="M487" s="41"/>
      <c r="N487" s="41"/>
    </row>
    <row r="488" spans="10:14" x14ac:dyDescent="0.25">
      <c r="J488" s="41"/>
      <c r="L488" s="41"/>
      <c r="M488" s="41"/>
      <c r="N488" s="41"/>
    </row>
    <row r="489" spans="10:14" x14ac:dyDescent="0.25">
      <c r="J489" s="41"/>
      <c r="L489" s="41"/>
      <c r="M489" s="41"/>
      <c r="N489" s="41"/>
    </row>
    <row r="490" spans="10:14" x14ac:dyDescent="0.25">
      <c r="J490" s="41"/>
      <c r="L490" s="41"/>
      <c r="M490" s="41"/>
      <c r="N490" s="41"/>
    </row>
    <row r="491" spans="10:14" x14ac:dyDescent="0.25">
      <c r="J491" s="41"/>
      <c r="L491" s="41"/>
      <c r="M491" s="41"/>
      <c r="N491" s="41"/>
    </row>
    <row r="492" spans="10:14" x14ac:dyDescent="0.25">
      <c r="J492" s="41"/>
      <c r="L492" s="41"/>
      <c r="M492" s="41"/>
      <c r="N492" s="41"/>
    </row>
    <row r="493" spans="10:14" x14ac:dyDescent="0.25">
      <c r="J493" s="41"/>
      <c r="L493" s="41"/>
      <c r="M493" s="41"/>
      <c r="N493" s="41"/>
    </row>
    <row r="494" spans="10:14" x14ac:dyDescent="0.25">
      <c r="J494" s="41"/>
      <c r="L494" s="41"/>
      <c r="M494" s="41"/>
      <c r="N494" s="41"/>
    </row>
    <row r="495" spans="10:14" x14ac:dyDescent="0.25">
      <c r="J495" s="41"/>
      <c r="L495" s="41"/>
      <c r="M495" s="41"/>
      <c r="N495" s="41"/>
    </row>
    <row r="496" spans="10:14" x14ac:dyDescent="0.25">
      <c r="J496" s="41"/>
      <c r="L496" s="41"/>
      <c r="M496" s="41"/>
      <c r="N496" s="41"/>
    </row>
    <row r="497" spans="10:14" x14ac:dyDescent="0.25">
      <c r="J497" s="41"/>
      <c r="L497" s="41"/>
      <c r="M497" s="41"/>
      <c r="N497" s="41"/>
    </row>
    <row r="498" spans="10:14" x14ac:dyDescent="0.25">
      <c r="J498" s="41"/>
      <c r="L498" s="41"/>
      <c r="M498" s="41"/>
      <c r="N498" s="41"/>
    </row>
    <row r="499" spans="10:14" x14ac:dyDescent="0.25">
      <c r="J499" s="41"/>
      <c r="L499" s="41"/>
      <c r="M499" s="41"/>
      <c r="N499" s="41"/>
    </row>
    <row r="500" spans="10:14" x14ac:dyDescent="0.25">
      <c r="J500" s="41"/>
      <c r="L500" s="41"/>
      <c r="M500" s="41"/>
      <c r="N500" s="41"/>
    </row>
    <row r="501" spans="10:14" x14ac:dyDescent="0.25">
      <c r="J501" s="41"/>
      <c r="L501" s="41"/>
      <c r="M501" s="41"/>
      <c r="N501" s="41"/>
    </row>
    <row r="502" spans="10:14" x14ac:dyDescent="0.25">
      <c r="J502" s="41"/>
      <c r="L502" s="41"/>
      <c r="M502" s="41"/>
      <c r="N502" s="41"/>
    </row>
    <row r="503" spans="10:14" x14ac:dyDescent="0.25">
      <c r="J503" s="41"/>
      <c r="L503" s="41"/>
      <c r="M503" s="41"/>
      <c r="N503" s="41"/>
    </row>
    <row r="504" spans="10:14" x14ac:dyDescent="0.25">
      <c r="J504" s="41"/>
      <c r="L504" s="41"/>
      <c r="M504" s="41"/>
      <c r="N504" s="41"/>
    </row>
    <row r="505" spans="10:14" x14ac:dyDescent="0.25">
      <c r="J505" s="41"/>
      <c r="L505" s="41"/>
      <c r="M505" s="41"/>
      <c r="N505" s="41"/>
    </row>
    <row r="506" spans="10:14" x14ac:dyDescent="0.25">
      <c r="J506" s="41"/>
      <c r="L506" s="41"/>
      <c r="M506" s="41"/>
      <c r="N506" s="41"/>
    </row>
    <row r="507" spans="10:14" x14ac:dyDescent="0.25">
      <c r="J507" s="41"/>
      <c r="L507" s="41"/>
      <c r="M507" s="41"/>
      <c r="N507" s="41"/>
    </row>
    <row r="508" spans="10:14" x14ac:dyDescent="0.25">
      <c r="J508" s="41"/>
      <c r="L508" s="41"/>
      <c r="M508" s="41"/>
      <c r="N508" s="41"/>
    </row>
    <row r="509" spans="10:14" x14ac:dyDescent="0.25">
      <c r="J509" s="41"/>
      <c r="L509" s="41"/>
      <c r="M509" s="41"/>
      <c r="N509" s="41"/>
    </row>
    <row r="510" spans="10:14" x14ac:dyDescent="0.25">
      <c r="J510" s="41"/>
      <c r="L510" s="41"/>
      <c r="M510" s="41"/>
      <c r="N510" s="41"/>
    </row>
    <row r="511" spans="10:14" x14ac:dyDescent="0.25">
      <c r="J511" s="41"/>
      <c r="L511" s="41"/>
      <c r="M511" s="41"/>
      <c r="N511" s="41"/>
    </row>
    <row r="512" spans="10:14" x14ac:dyDescent="0.25">
      <c r="J512" s="41"/>
      <c r="L512" s="41"/>
      <c r="M512" s="41"/>
      <c r="N512" s="41"/>
    </row>
    <row r="513" spans="10:14" x14ac:dyDescent="0.25">
      <c r="J513" s="41"/>
      <c r="L513" s="41"/>
      <c r="M513" s="41"/>
      <c r="N513" s="41"/>
    </row>
    <row r="514" spans="10:14" x14ac:dyDescent="0.25">
      <c r="J514" s="41"/>
      <c r="L514" s="41"/>
      <c r="M514" s="41"/>
      <c r="N514" s="41"/>
    </row>
    <row r="515" spans="10:14" x14ac:dyDescent="0.25">
      <c r="J515" s="41"/>
      <c r="L515" s="41"/>
      <c r="M515" s="41"/>
      <c r="N515" s="41"/>
    </row>
    <row r="516" spans="10:14" x14ac:dyDescent="0.25">
      <c r="J516" s="41"/>
      <c r="L516" s="41"/>
      <c r="M516" s="41"/>
      <c r="N516" s="41"/>
    </row>
    <row r="517" spans="10:14" x14ac:dyDescent="0.25">
      <c r="J517" s="41"/>
      <c r="L517" s="41"/>
      <c r="M517" s="41"/>
      <c r="N517" s="41"/>
    </row>
    <row r="518" spans="10:14" x14ac:dyDescent="0.25">
      <c r="J518" s="41"/>
      <c r="L518" s="41"/>
      <c r="M518" s="41"/>
      <c r="N518" s="41"/>
    </row>
    <row r="519" spans="10:14" x14ac:dyDescent="0.25">
      <c r="J519" s="41"/>
      <c r="L519" s="41"/>
      <c r="M519" s="41"/>
      <c r="N519" s="41"/>
    </row>
    <row r="520" spans="10:14" x14ac:dyDescent="0.25">
      <c r="J520" s="41"/>
      <c r="L520" s="41"/>
      <c r="M520" s="41"/>
      <c r="N520" s="41"/>
    </row>
    <row r="521" spans="10:14" x14ac:dyDescent="0.25">
      <c r="J521" s="41"/>
      <c r="L521" s="41"/>
      <c r="M521" s="41"/>
      <c r="N521" s="41"/>
    </row>
    <row r="522" spans="10:14" x14ac:dyDescent="0.25">
      <c r="J522" s="41"/>
      <c r="L522" s="41"/>
      <c r="M522" s="41"/>
      <c r="N522" s="41"/>
    </row>
    <row r="523" spans="10:14" x14ac:dyDescent="0.25">
      <c r="J523" s="41"/>
      <c r="L523" s="41"/>
      <c r="M523" s="41"/>
      <c r="N523" s="41"/>
    </row>
    <row r="524" spans="10:14" x14ac:dyDescent="0.25">
      <c r="J524" s="41"/>
      <c r="L524" s="41"/>
      <c r="M524" s="41"/>
      <c r="N524" s="41"/>
    </row>
    <row r="525" spans="10:14" x14ac:dyDescent="0.25">
      <c r="J525" s="41"/>
      <c r="L525" s="41"/>
      <c r="M525" s="41"/>
      <c r="N525" s="41"/>
    </row>
    <row r="526" spans="10:14" x14ac:dyDescent="0.25">
      <c r="J526" s="41"/>
      <c r="L526" s="41"/>
      <c r="M526" s="41"/>
      <c r="N526" s="41"/>
    </row>
    <row r="527" spans="10:14" x14ac:dyDescent="0.25">
      <c r="J527" s="41"/>
      <c r="L527" s="41"/>
      <c r="M527" s="41"/>
      <c r="N527" s="41"/>
    </row>
    <row r="528" spans="10:14" x14ac:dyDescent="0.25">
      <c r="J528" s="41"/>
      <c r="L528" s="41"/>
      <c r="M528" s="41"/>
      <c r="N528" s="41"/>
    </row>
    <row r="529" spans="10:14" x14ac:dyDescent="0.25">
      <c r="J529" s="41"/>
      <c r="L529" s="41"/>
      <c r="M529" s="41"/>
      <c r="N529" s="41"/>
    </row>
    <row r="530" spans="10:14" x14ac:dyDescent="0.25">
      <c r="J530" s="41"/>
      <c r="L530" s="41"/>
      <c r="M530" s="41"/>
      <c r="N530" s="41"/>
    </row>
    <row r="531" spans="10:14" x14ac:dyDescent="0.25">
      <c r="J531" s="41"/>
      <c r="L531" s="41"/>
      <c r="M531" s="41"/>
      <c r="N531" s="41"/>
    </row>
    <row r="532" spans="10:14" x14ac:dyDescent="0.25">
      <c r="J532" s="41"/>
      <c r="L532" s="41"/>
      <c r="M532" s="41"/>
      <c r="N532" s="41"/>
    </row>
    <row r="533" spans="10:14" x14ac:dyDescent="0.25">
      <c r="J533" s="41"/>
      <c r="L533" s="41"/>
      <c r="M533" s="41"/>
      <c r="N533" s="41"/>
    </row>
    <row r="534" spans="10:14" x14ac:dyDescent="0.25">
      <c r="J534" s="41"/>
      <c r="L534" s="41"/>
      <c r="M534" s="41"/>
      <c r="N534" s="41"/>
    </row>
    <row r="535" spans="10:14" x14ac:dyDescent="0.25">
      <c r="J535" s="41"/>
      <c r="L535" s="41"/>
      <c r="M535" s="41"/>
      <c r="N535" s="41"/>
    </row>
    <row r="536" spans="10:14" x14ac:dyDescent="0.25">
      <c r="J536" s="41"/>
      <c r="L536" s="41"/>
      <c r="M536" s="41"/>
      <c r="N536" s="41"/>
    </row>
    <row r="537" spans="10:14" x14ac:dyDescent="0.25">
      <c r="J537" s="41"/>
      <c r="L537" s="41"/>
      <c r="M537" s="41"/>
      <c r="N537" s="41"/>
    </row>
    <row r="538" spans="10:14" x14ac:dyDescent="0.25">
      <c r="J538" s="41"/>
      <c r="L538" s="41"/>
      <c r="M538" s="41"/>
      <c r="N538" s="41"/>
    </row>
    <row r="539" spans="10:14" x14ac:dyDescent="0.25">
      <c r="J539" s="41"/>
      <c r="L539" s="41"/>
      <c r="M539" s="41"/>
      <c r="N539" s="41"/>
    </row>
    <row r="540" spans="10:14" x14ac:dyDescent="0.25">
      <c r="J540" s="41"/>
      <c r="L540" s="41"/>
      <c r="M540" s="41"/>
      <c r="N540" s="41"/>
    </row>
    <row r="541" spans="10:14" x14ac:dyDescent="0.25">
      <c r="J541" s="41"/>
      <c r="L541" s="41"/>
      <c r="M541" s="41"/>
      <c r="N541" s="41"/>
    </row>
    <row r="542" spans="10:14" x14ac:dyDescent="0.25">
      <c r="J542" s="41"/>
      <c r="L542" s="41"/>
      <c r="M542" s="41"/>
      <c r="N542" s="41"/>
    </row>
    <row r="543" spans="10:14" x14ac:dyDescent="0.25">
      <c r="J543" s="41"/>
      <c r="L543" s="41"/>
      <c r="M543" s="41"/>
      <c r="N543" s="41"/>
    </row>
    <row r="544" spans="10:14" x14ac:dyDescent="0.25">
      <c r="J544" s="41"/>
      <c r="L544" s="41"/>
      <c r="M544" s="41"/>
      <c r="N544" s="41"/>
    </row>
    <row r="545" spans="10:14" x14ac:dyDescent="0.25">
      <c r="J545" s="41"/>
      <c r="L545" s="41"/>
      <c r="M545" s="41"/>
      <c r="N545" s="41"/>
    </row>
    <row r="546" spans="10:14" x14ac:dyDescent="0.25">
      <c r="J546" s="41"/>
      <c r="L546" s="41"/>
      <c r="M546" s="41"/>
      <c r="N546" s="41"/>
    </row>
    <row r="547" spans="10:14" x14ac:dyDescent="0.25">
      <c r="J547" s="41"/>
      <c r="L547" s="41"/>
      <c r="M547" s="41"/>
      <c r="N547" s="41"/>
    </row>
    <row r="548" spans="10:14" x14ac:dyDescent="0.25">
      <c r="J548" s="41"/>
      <c r="L548" s="41"/>
      <c r="M548" s="41"/>
      <c r="N548" s="41"/>
    </row>
    <row r="549" spans="10:14" x14ac:dyDescent="0.25">
      <c r="J549" s="41"/>
      <c r="L549" s="41"/>
      <c r="M549" s="41"/>
      <c r="N549" s="41"/>
    </row>
    <row r="550" spans="10:14" x14ac:dyDescent="0.25">
      <c r="J550" s="41"/>
      <c r="L550" s="41"/>
      <c r="M550" s="41"/>
      <c r="N550" s="41"/>
    </row>
    <row r="551" spans="10:14" x14ac:dyDescent="0.25">
      <c r="J551" s="41"/>
      <c r="L551" s="41"/>
      <c r="M551" s="41"/>
      <c r="N551" s="41"/>
    </row>
    <row r="552" spans="10:14" x14ac:dyDescent="0.25">
      <c r="J552" s="41"/>
      <c r="L552" s="41"/>
      <c r="M552" s="41"/>
      <c r="N552" s="41"/>
    </row>
    <row r="553" spans="10:14" x14ac:dyDescent="0.25">
      <c r="J553" s="41"/>
      <c r="L553" s="41"/>
      <c r="M553" s="41"/>
      <c r="N553" s="41"/>
    </row>
    <row r="554" spans="10:14" x14ac:dyDescent="0.25">
      <c r="J554" s="41"/>
      <c r="L554" s="41"/>
      <c r="M554" s="41"/>
      <c r="N554" s="41"/>
    </row>
    <row r="555" spans="10:14" x14ac:dyDescent="0.25">
      <c r="J555" s="41"/>
      <c r="L555" s="41"/>
      <c r="M555" s="41"/>
      <c r="N555" s="41"/>
    </row>
    <row r="556" spans="10:14" x14ac:dyDescent="0.25">
      <c r="J556" s="41"/>
      <c r="L556" s="41"/>
      <c r="M556" s="41"/>
      <c r="N556" s="41"/>
    </row>
    <row r="557" spans="10:14" x14ac:dyDescent="0.25">
      <c r="J557" s="41"/>
      <c r="L557" s="41"/>
      <c r="M557" s="41"/>
      <c r="N557" s="41"/>
    </row>
    <row r="558" spans="10:14" x14ac:dyDescent="0.25">
      <c r="J558" s="41"/>
      <c r="L558" s="41"/>
      <c r="M558" s="41"/>
      <c r="N558" s="41"/>
    </row>
    <row r="559" spans="10:14" x14ac:dyDescent="0.25">
      <c r="J559" s="41"/>
      <c r="L559" s="41"/>
      <c r="M559" s="41"/>
      <c r="N559" s="41"/>
    </row>
    <row r="560" spans="10:14" x14ac:dyDescent="0.25">
      <c r="J560" s="41"/>
      <c r="L560" s="41"/>
      <c r="M560" s="41"/>
      <c r="N560" s="41"/>
    </row>
    <row r="561" spans="10:14" x14ac:dyDescent="0.25">
      <c r="J561" s="41"/>
      <c r="L561" s="41"/>
      <c r="M561" s="41"/>
      <c r="N561" s="41"/>
    </row>
    <row r="562" spans="10:14" x14ac:dyDescent="0.25">
      <c r="J562" s="41"/>
      <c r="L562" s="41"/>
      <c r="M562" s="41"/>
      <c r="N562" s="41"/>
    </row>
    <row r="563" spans="10:14" x14ac:dyDescent="0.25">
      <c r="J563" s="41"/>
      <c r="L563" s="41"/>
      <c r="M563" s="41"/>
      <c r="N563" s="41"/>
    </row>
    <row r="564" spans="10:14" x14ac:dyDescent="0.25">
      <c r="J564" s="41"/>
      <c r="L564" s="41"/>
      <c r="M564" s="41"/>
      <c r="N564" s="41"/>
    </row>
    <row r="565" spans="10:14" x14ac:dyDescent="0.25">
      <c r="J565" s="41"/>
      <c r="L565" s="41"/>
      <c r="M565" s="41"/>
      <c r="N565" s="41"/>
    </row>
    <row r="566" spans="10:14" x14ac:dyDescent="0.25">
      <c r="J566" s="41"/>
      <c r="L566" s="41"/>
      <c r="M566" s="41"/>
      <c r="N566" s="41"/>
    </row>
    <row r="567" spans="10:14" x14ac:dyDescent="0.25">
      <c r="J567" s="41"/>
      <c r="L567" s="41"/>
      <c r="M567" s="41"/>
      <c r="N567" s="41"/>
    </row>
    <row r="568" spans="10:14" x14ac:dyDescent="0.25">
      <c r="J568" s="41"/>
      <c r="L568" s="41"/>
      <c r="M568" s="41"/>
      <c r="N568" s="41"/>
    </row>
    <row r="569" spans="10:14" x14ac:dyDescent="0.25">
      <c r="J569" s="41"/>
      <c r="L569" s="41"/>
      <c r="M569" s="41"/>
      <c r="N569" s="41"/>
    </row>
    <row r="570" spans="10:14" x14ac:dyDescent="0.25">
      <c r="J570" s="41"/>
      <c r="L570" s="41"/>
      <c r="M570" s="41"/>
      <c r="N570" s="41"/>
    </row>
    <row r="571" spans="10:14" x14ac:dyDescent="0.25">
      <c r="J571" s="41"/>
      <c r="L571" s="41"/>
      <c r="M571" s="41"/>
      <c r="N571" s="41"/>
    </row>
    <row r="572" spans="10:14" x14ac:dyDescent="0.25">
      <c r="J572" s="41"/>
      <c r="L572" s="41"/>
      <c r="M572" s="41"/>
      <c r="N572" s="41"/>
    </row>
    <row r="573" spans="10:14" x14ac:dyDescent="0.25">
      <c r="J573" s="41"/>
      <c r="L573" s="41"/>
      <c r="M573" s="41"/>
      <c r="N573" s="41"/>
    </row>
    <row r="574" spans="10:14" x14ac:dyDescent="0.25">
      <c r="J574" s="41"/>
      <c r="L574" s="41"/>
      <c r="M574" s="41"/>
      <c r="N574" s="41"/>
    </row>
    <row r="575" spans="10:14" x14ac:dyDescent="0.25">
      <c r="J575" s="41"/>
      <c r="L575" s="41"/>
      <c r="M575" s="41"/>
      <c r="N575" s="41"/>
    </row>
    <row r="576" spans="10:14" x14ac:dyDescent="0.25">
      <c r="J576" s="41"/>
      <c r="L576" s="41"/>
      <c r="M576" s="41"/>
      <c r="N576" s="41"/>
    </row>
    <row r="577" spans="10:14" x14ac:dyDescent="0.25">
      <c r="J577" s="41"/>
      <c r="L577" s="41"/>
      <c r="M577" s="41"/>
      <c r="N577" s="41"/>
    </row>
    <row r="578" spans="10:14" x14ac:dyDescent="0.25">
      <c r="J578" s="41"/>
      <c r="L578" s="41"/>
      <c r="M578" s="41"/>
      <c r="N578" s="41"/>
    </row>
    <row r="579" spans="10:14" x14ac:dyDescent="0.25">
      <c r="J579" s="41"/>
      <c r="L579" s="41"/>
      <c r="M579" s="41"/>
      <c r="N579" s="41"/>
    </row>
    <row r="580" spans="10:14" x14ac:dyDescent="0.25">
      <c r="J580" s="41"/>
      <c r="L580" s="41"/>
      <c r="M580" s="41"/>
      <c r="N580" s="41"/>
    </row>
    <row r="581" spans="10:14" x14ac:dyDescent="0.25">
      <c r="J581" s="41"/>
      <c r="L581" s="41"/>
      <c r="M581" s="41"/>
      <c r="N581" s="41"/>
    </row>
    <row r="582" spans="10:14" x14ac:dyDescent="0.25">
      <c r="J582" s="41"/>
      <c r="L582" s="41"/>
      <c r="M582" s="41"/>
      <c r="N582" s="41"/>
    </row>
    <row r="583" spans="10:14" x14ac:dyDescent="0.25">
      <c r="J583" s="41"/>
      <c r="L583" s="41"/>
      <c r="M583" s="41"/>
      <c r="N583" s="41"/>
    </row>
    <row r="584" spans="10:14" x14ac:dyDescent="0.25">
      <c r="J584" s="41"/>
      <c r="L584" s="41"/>
      <c r="M584" s="41"/>
      <c r="N584" s="41"/>
    </row>
    <row r="585" spans="10:14" x14ac:dyDescent="0.25">
      <c r="J585" s="41"/>
      <c r="L585" s="41"/>
      <c r="M585" s="41"/>
      <c r="N585" s="41"/>
    </row>
    <row r="586" spans="10:14" x14ac:dyDescent="0.25">
      <c r="J586" s="41"/>
      <c r="L586" s="41"/>
      <c r="M586" s="41"/>
      <c r="N586" s="41"/>
    </row>
    <row r="587" spans="10:14" x14ac:dyDescent="0.25">
      <c r="J587" s="41"/>
      <c r="L587" s="41"/>
      <c r="M587" s="41"/>
      <c r="N587" s="41"/>
    </row>
    <row r="588" spans="10:14" x14ac:dyDescent="0.25">
      <c r="J588" s="41"/>
      <c r="L588" s="41"/>
      <c r="M588" s="41"/>
      <c r="N588" s="41"/>
    </row>
    <row r="589" spans="10:14" x14ac:dyDescent="0.25">
      <c r="J589" s="41"/>
      <c r="L589" s="41"/>
      <c r="M589" s="41"/>
      <c r="N589" s="41"/>
    </row>
    <row r="590" spans="10:14" x14ac:dyDescent="0.25">
      <c r="J590" s="41"/>
      <c r="L590" s="41"/>
      <c r="M590" s="41"/>
      <c r="N590" s="41"/>
    </row>
    <row r="591" spans="10:14" x14ac:dyDescent="0.25">
      <c r="J591" s="41"/>
      <c r="L591" s="41"/>
      <c r="M591" s="41"/>
      <c r="N591" s="41"/>
    </row>
    <row r="592" spans="10:14" x14ac:dyDescent="0.25">
      <c r="J592" s="41"/>
      <c r="L592" s="41"/>
      <c r="M592" s="41"/>
      <c r="N592" s="41"/>
    </row>
    <row r="593" spans="10:14" x14ac:dyDescent="0.25">
      <c r="J593" s="41"/>
      <c r="L593" s="41"/>
      <c r="M593" s="41"/>
      <c r="N593" s="41"/>
    </row>
    <row r="594" spans="10:14" x14ac:dyDescent="0.25">
      <c r="J594" s="41"/>
      <c r="L594" s="41"/>
      <c r="M594" s="41"/>
      <c r="N594" s="41"/>
    </row>
    <row r="595" spans="10:14" x14ac:dyDescent="0.25">
      <c r="J595" s="41"/>
      <c r="L595" s="41"/>
      <c r="M595" s="41"/>
      <c r="N595" s="41"/>
    </row>
    <row r="596" spans="10:14" x14ac:dyDescent="0.25">
      <c r="J596" s="41"/>
      <c r="L596" s="41"/>
      <c r="M596" s="41"/>
      <c r="N596" s="41"/>
    </row>
    <row r="597" spans="10:14" x14ac:dyDescent="0.25">
      <c r="J597" s="41"/>
      <c r="L597" s="41"/>
      <c r="M597" s="41"/>
      <c r="N597" s="41"/>
    </row>
    <row r="598" spans="10:14" x14ac:dyDescent="0.25">
      <c r="J598" s="41"/>
      <c r="L598" s="41"/>
      <c r="M598" s="41"/>
      <c r="N598" s="41"/>
    </row>
    <row r="599" spans="10:14" x14ac:dyDescent="0.25">
      <c r="J599" s="41"/>
      <c r="L599" s="41"/>
      <c r="M599" s="41"/>
      <c r="N599" s="41"/>
    </row>
    <row r="600" spans="10:14" x14ac:dyDescent="0.25">
      <c r="J600" s="41"/>
      <c r="L600" s="41"/>
      <c r="M600" s="41"/>
      <c r="N600" s="41"/>
    </row>
  </sheetData>
  <mergeCells count="115">
    <mergeCell ref="AS17:AT19"/>
    <mergeCell ref="AV17:AX19"/>
    <mergeCell ref="AZ17:BB19"/>
    <mergeCell ref="BM17:BN20"/>
    <mergeCell ref="BM23:BN23"/>
    <mergeCell ref="BG17:BH17"/>
    <mergeCell ref="BD17:BE17"/>
    <mergeCell ref="BJ17:BK17"/>
    <mergeCell ref="P16:Z16"/>
    <mergeCell ref="AB17:AC20"/>
    <mergeCell ref="AE17:AG19"/>
    <mergeCell ref="AH17:AJ19"/>
    <mergeCell ref="R18:W19"/>
    <mergeCell ref="R17:Z17"/>
    <mergeCell ref="P17:P20"/>
    <mergeCell ref="Q17:Q20"/>
    <mergeCell ref="BM24:BN24"/>
    <mergeCell ref="BM25:BN25"/>
    <mergeCell ref="BM26:BN26"/>
    <mergeCell ref="P11:AM11"/>
    <mergeCell ref="AL17:AM19"/>
    <mergeCell ref="V12:W12"/>
    <mergeCell ref="BM21:BN21"/>
    <mergeCell ref="BM22:BN22"/>
    <mergeCell ref="AN17:AO19"/>
    <mergeCell ref="AP17:AQ19"/>
    <mergeCell ref="H27:H29"/>
    <mergeCell ref="I27:I29"/>
    <mergeCell ref="F27:F29"/>
    <mergeCell ref="H24:H26"/>
    <mergeCell ref="G24:G26"/>
    <mergeCell ref="H15:H17"/>
    <mergeCell ref="I21:I23"/>
    <mergeCell ref="F21:F23"/>
    <mergeCell ref="G21:G23"/>
    <mergeCell ref="I24:I26"/>
    <mergeCell ref="H21:H23"/>
    <mergeCell ref="C18:C20"/>
    <mergeCell ref="D18:D20"/>
    <mergeCell ref="E18:E20"/>
    <mergeCell ref="F18:F20"/>
    <mergeCell ref="G18:G20"/>
    <mergeCell ref="A15:A17"/>
    <mergeCell ref="A18:A20"/>
    <mergeCell ref="A21:A23"/>
    <mergeCell ref="A24:A26"/>
    <mergeCell ref="A27:A29"/>
    <mergeCell ref="M24:M26"/>
    <mergeCell ref="M27:M29"/>
    <mergeCell ref="L24:L26"/>
    <mergeCell ref="L27:L29"/>
    <mergeCell ref="J12:J14"/>
    <mergeCell ref="J15:J17"/>
    <mergeCell ref="J18:J20"/>
    <mergeCell ref="J21:J23"/>
    <mergeCell ref="J24:J26"/>
    <mergeCell ref="L15:L16"/>
    <mergeCell ref="M15:M16"/>
    <mergeCell ref="K27:K29"/>
    <mergeCell ref="K24:K26"/>
    <mergeCell ref="J27:J29"/>
    <mergeCell ref="D1:L2"/>
    <mergeCell ref="D3:L4"/>
    <mergeCell ref="F5:J5"/>
    <mergeCell ref="A5:E5"/>
    <mergeCell ref="K5:M5"/>
    <mergeCell ref="A1:C4"/>
    <mergeCell ref="G12:G14"/>
    <mergeCell ref="H12:H14"/>
    <mergeCell ref="I12:I14"/>
    <mergeCell ref="B15:B17"/>
    <mergeCell ref="B18:B20"/>
    <mergeCell ref="C15:C17"/>
    <mergeCell ref="D15:D17"/>
    <mergeCell ref="E15:E17"/>
    <mergeCell ref="B12:B14"/>
    <mergeCell ref="C12:C14"/>
    <mergeCell ref="D12:D14"/>
    <mergeCell ref="E12:E14"/>
    <mergeCell ref="F12:F14"/>
    <mergeCell ref="I15:I17"/>
    <mergeCell ref="H18:H20"/>
    <mergeCell ref="I18:I20"/>
    <mergeCell ref="B21:B23"/>
    <mergeCell ref="B24:B26"/>
    <mergeCell ref="B27:B29"/>
    <mergeCell ref="F15:F17"/>
    <mergeCell ref="G15:G17"/>
    <mergeCell ref="C24:C26"/>
    <mergeCell ref="D24:D26"/>
    <mergeCell ref="E24:E26"/>
    <mergeCell ref="F24:F26"/>
    <mergeCell ref="G27:G29"/>
    <mergeCell ref="C27:C29"/>
    <mergeCell ref="D27:D29"/>
    <mergeCell ref="E27:E29"/>
    <mergeCell ref="C21:C23"/>
    <mergeCell ref="D21:D23"/>
    <mergeCell ref="E21:E23"/>
    <mergeCell ref="B10:E10"/>
    <mergeCell ref="F10:F11"/>
    <mergeCell ref="K15:K16"/>
    <mergeCell ref="A6:E6"/>
    <mergeCell ref="F6:J6"/>
    <mergeCell ref="K6:M6"/>
    <mergeCell ref="C8:D8"/>
    <mergeCell ref="H8:I8"/>
    <mergeCell ref="L8:M8"/>
    <mergeCell ref="F8:G8"/>
    <mergeCell ref="A8:B8"/>
    <mergeCell ref="H10:H11"/>
    <mergeCell ref="I10:J10"/>
    <mergeCell ref="G10:G11"/>
    <mergeCell ref="A12:A14"/>
    <mergeCell ref="A10:A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30"/>
  <sheetViews>
    <sheetView workbookViewId="0">
      <selection activeCell="E17" sqref="E17"/>
    </sheetView>
  </sheetViews>
  <sheetFormatPr baseColWidth="10" defaultColWidth="11.42578125" defaultRowHeight="14.25" x14ac:dyDescent="0.2"/>
  <cols>
    <col min="1" max="1" width="58" style="29" bestFit="1" customWidth="1"/>
    <col min="2" max="2" width="7.28515625" style="29" customWidth="1"/>
    <col min="3" max="3" width="38.5703125" style="29" bestFit="1" customWidth="1"/>
    <col min="4" max="4" width="5.7109375" style="29" customWidth="1"/>
    <col min="5" max="5" width="51.140625" style="29" bestFit="1" customWidth="1"/>
    <col min="6" max="16384" width="11.42578125" style="29"/>
  </cols>
  <sheetData>
    <row r="2" spans="1:5" x14ac:dyDescent="0.2">
      <c r="A2" s="30" t="s">
        <v>3</v>
      </c>
      <c r="C2" s="30" t="s">
        <v>87</v>
      </c>
      <c r="E2" s="30" t="s">
        <v>88</v>
      </c>
    </row>
    <row r="4" spans="1:5" x14ac:dyDescent="0.2">
      <c r="A4" s="30" t="s">
        <v>89</v>
      </c>
      <c r="C4" s="29" t="s">
        <v>90</v>
      </c>
      <c r="E4" s="29" t="s">
        <v>73</v>
      </c>
    </row>
    <row r="5" spans="1:5" x14ac:dyDescent="0.2">
      <c r="A5" s="29" t="s">
        <v>38</v>
      </c>
      <c r="C5" s="29" t="s">
        <v>45</v>
      </c>
      <c r="E5" s="29" t="s">
        <v>91</v>
      </c>
    </row>
    <row r="6" spans="1:5" x14ac:dyDescent="0.2">
      <c r="A6" s="29" t="s">
        <v>44</v>
      </c>
      <c r="C6" s="29" t="s">
        <v>92</v>
      </c>
    </row>
    <row r="7" spans="1:5" x14ac:dyDescent="0.2">
      <c r="A7" s="29" t="s">
        <v>47</v>
      </c>
      <c r="C7" s="29" t="s">
        <v>39</v>
      </c>
      <c r="E7" s="29" t="s">
        <v>93</v>
      </c>
    </row>
    <row r="8" spans="1:5" x14ac:dyDescent="0.2">
      <c r="A8" s="29" t="s">
        <v>41</v>
      </c>
      <c r="C8" s="29" t="s">
        <v>33</v>
      </c>
      <c r="E8" s="29" t="s">
        <v>94</v>
      </c>
    </row>
    <row r="9" spans="1:5" x14ac:dyDescent="0.2">
      <c r="A9" s="29" t="s">
        <v>32</v>
      </c>
      <c r="C9" s="29" t="s">
        <v>50</v>
      </c>
      <c r="E9" s="29" t="s">
        <v>74</v>
      </c>
    </row>
    <row r="10" spans="1:5" x14ac:dyDescent="0.2">
      <c r="A10" s="29" t="s">
        <v>95</v>
      </c>
      <c r="C10" s="29" t="s">
        <v>96</v>
      </c>
      <c r="E10" s="29" t="s">
        <v>97</v>
      </c>
    </row>
    <row r="11" spans="1:5" x14ac:dyDescent="0.2">
      <c r="C11" s="29" t="s">
        <v>98</v>
      </c>
      <c r="E11" s="29" t="s">
        <v>99</v>
      </c>
    </row>
    <row r="12" spans="1:5" x14ac:dyDescent="0.2">
      <c r="A12" s="30" t="s">
        <v>100</v>
      </c>
      <c r="C12" s="29" t="s">
        <v>101</v>
      </c>
      <c r="E12" s="29" t="s">
        <v>75</v>
      </c>
    </row>
    <row r="13" spans="1:5" x14ac:dyDescent="0.2">
      <c r="A13" s="29" t="s">
        <v>102</v>
      </c>
      <c r="E13" s="29" t="s">
        <v>103</v>
      </c>
    </row>
    <row r="14" spans="1:5" x14ac:dyDescent="0.2">
      <c r="A14" s="29" t="s">
        <v>104</v>
      </c>
      <c r="C14" s="30" t="s">
        <v>105</v>
      </c>
      <c r="E14" s="29" t="s">
        <v>106</v>
      </c>
    </row>
    <row r="15" spans="1:5" x14ac:dyDescent="0.2">
      <c r="A15" s="29" t="s">
        <v>107</v>
      </c>
      <c r="C15" s="29" t="s">
        <v>37</v>
      </c>
      <c r="E15" s="29" t="s">
        <v>76</v>
      </c>
    </row>
    <row r="16" spans="1:5" x14ac:dyDescent="0.2">
      <c r="A16" s="29" t="s">
        <v>108</v>
      </c>
      <c r="C16" s="29" t="s">
        <v>36</v>
      </c>
      <c r="E16" s="29" t="s">
        <v>109</v>
      </c>
    </row>
    <row r="17" spans="1:5" x14ac:dyDescent="0.2">
      <c r="A17" s="29" t="s">
        <v>110</v>
      </c>
      <c r="E17" s="29" t="s">
        <v>111</v>
      </c>
    </row>
    <row r="18" spans="1:5" x14ac:dyDescent="0.2">
      <c r="C18" s="30" t="s">
        <v>112</v>
      </c>
      <c r="E18" s="29" t="s">
        <v>77</v>
      </c>
    </row>
    <row r="19" spans="1:5" x14ac:dyDescent="0.2">
      <c r="A19" s="30" t="s">
        <v>113</v>
      </c>
      <c r="C19" s="29" t="s">
        <v>114</v>
      </c>
      <c r="E19" s="29" t="s">
        <v>115</v>
      </c>
    </row>
    <row r="20" spans="1:5" x14ac:dyDescent="0.2">
      <c r="A20" s="29" t="s">
        <v>116</v>
      </c>
      <c r="C20" s="29" t="s">
        <v>43</v>
      </c>
      <c r="E20" s="29" t="s">
        <v>117</v>
      </c>
    </row>
    <row r="21" spans="1:5" x14ac:dyDescent="0.2">
      <c r="A21" s="29" t="s">
        <v>118</v>
      </c>
      <c r="C21" s="29" t="s">
        <v>48</v>
      </c>
      <c r="E21" s="29" t="s">
        <v>119</v>
      </c>
    </row>
    <row r="22" spans="1:5" x14ac:dyDescent="0.2">
      <c r="A22" s="29" t="s">
        <v>120</v>
      </c>
      <c r="C22" s="29" t="s">
        <v>40</v>
      </c>
      <c r="E22" s="29" t="s">
        <v>78</v>
      </c>
    </row>
    <row r="23" spans="1:5" x14ac:dyDescent="0.2">
      <c r="A23" s="29" t="s">
        <v>121</v>
      </c>
      <c r="C23" s="29" t="s">
        <v>34</v>
      </c>
      <c r="E23" s="29" t="s">
        <v>122</v>
      </c>
    </row>
    <row r="24" spans="1:5" x14ac:dyDescent="0.2">
      <c r="A24" s="29" t="s">
        <v>123</v>
      </c>
      <c r="E24" s="29" t="s">
        <v>124</v>
      </c>
    </row>
    <row r="25" spans="1:5" x14ac:dyDescent="0.2">
      <c r="A25" s="29" t="s">
        <v>125</v>
      </c>
      <c r="C25" s="30" t="s">
        <v>126</v>
      </c>
      <c r="E25" s="29" t="s">
        <v>79</v>
      </c>
    </row>
    <row r="26" spans="1:5" x14ac:dyDescent="0.2">
      <c r="A26" s="29" t="s">
        <v>127</v>
      </c>
      <c r="C26" s="29" t="s">
        <v>49</v>
      </c>
      <c r="E26" s="29" t="s">
        <v>128</v>
      </c>
    </row>
    <row r="27" spans="1:5" x14ac:dyDescent="0.2">
      <c r="C27" s="29" t="s">
        <v>35</v>
      </c>
      <c r="E27" s="29" t="s">
        <v>129</v>
      </c>
    </row>
    <row r="28" spans="1:5" x14ac:dyDescent="0.2">
      <c r="C28" s="29" t="s">
        <v>46</v>
      </c>
      <c r="E28" s="29" t="s">
        <v>80</v>
      </c>
    </row>
    <row r="29" spans="1:5" x14ac:dyDescent="0.2">
      <c r="C29" s="29" t="s">
        <v>42</v>
      </c>
      <c r="E29" s="29" t="s">
        <v>130</v>
      </c>
    </row>
    <row r="30" spans="1:5" x14ac:dyDescent="0.2">
      <c r="C30" s="29" t="s">
        <v>131</v>
      </c>
      <c r="E30" s="29" t="s">
        <v>132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Mapa de Riesgos</vt:lpstr>
      <vt:lpstr>Mapa de Controles</vt:lpstr>
      <vt:lpstr>Seguimiento</vt:lpstr>
      <vt:lpstr>Metodologia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INTERNO</dc:creator>
  <cp:keywords/>
  <dc:description/>
  <cp:lastModifiedBy>Angelica Maria Bueno Mosquera</cp:lastModifiedBy>
  <cp:revision/>
  <dcterms:created xsi:type="dcterms:W3CDTF">2019-06-28T13:34:06Z</dcterms:created>
  <dcterms:modified xsi:type="dcterms:W3CDTF">2022-05-13T22:29:28Z</dcterms:modified>
  <cp:category/>
  <cp:contentStatus/>
</cp:coreProperties>
</file>