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36069211\OneDrive - ESE VIDASINU\2021\YESID 2021\MAPA DE RIESGOS\"/>
    </mc:Choice>
  </mc:AlternateContent>
  <xr:revisionPtr revIDLastSave="0" documentId="13_ncr:1_{0D8B30A1-291E-4445-90F3-2DAAC3859633}" xr6:coauthVersionLast="46" xr6:coauthVersionMax="46" xr10:uidLastSave="{00000000-0000-0000-0000-000000000000}"/>
  <bookViews>
    <workbookView xWindow="-120" yWindow="-120" windowWidth="24240" windowHeight="13140" activeTab="2" xr2:uid="{00000000-000D-0000-FFFF-FFFF00000000}"/>
  </bookViews>
  <sheets>
    <sheet name="Mapa de Riesgos" sheetId="1" r:id="rId1"/>
    <sheet name="Mapa de Controles" sheetId="2" r:id="rId2"/>
    <sheet name="Seguimiento" sheetId="3" r:id="rId3"/>
    <sheet name="Metodologi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2" l="1"/>
  <c r="E8" i="2"/>
  <c r="C8" i="2"/>
  <c r="AG19" i="2" l="1"/>
  <c r="AG13" i="2"/>
  <c r="M13" i="1" l="1"/>
  <c r="M16" i="1"/>
  <c r="M19" i="1"/>
  <c r="I15" i="3"/>
  <c r="K15" i="3"/>
  <c r="AG16" i="2"/>
  <c r="I18" i="3" l="1"/>
  <c r="K18" i="3"/>
  <c r="AI16" i="2"/>
  <c r="AI19" i="2"/>
  <c r="AH19" i="2"/>
  <c r="AH16" i="2"/>
  <c r="K12" i="3"/>
  <c r="I12" i="3"/>
  <c r="AI13" i="2"/>
  <c r="AH13" i="2"/>
  <c r="P19" i="1" l="1"/>
  <c r="D15" i="3" l="1"/>
  <c r="E15" i="3"/>
  <c r="D18" i="3"/>
  <c r="E18" i="3"/>
  <c r="D12" i="3"/>
  <c r="E12" i="3"/>
  <c r="B15" i="3"/>
  <c r="B18" i="3"/>
  <c r="B12" i="3"/>
  <c r="I16" i="1" l="1"/>
  <c r="C15" i="3" s="1"/>
  <c r="O13" i="1" l="1"/>
  <c r="O19" i="1"/>
  <c r="I19" i="1" l="1"/>
  <c r="C18" i="3" s="1"/>
  <c r="I13" i="1" l="1"/>
  <c r="C12" i="3" s="1"/>
  <c r="V16" i="2" l="1"/>
  <c r="V19" i="2"/>
  <c r="T16" i="2"/>
  <c r="T19" i="2"/>
  <c r="R16" i="2"/>
  <c r="R19" i="2"/>
  <c r="P16" i="2"/>
  <c r="P19" i="2"/>
  <c r="N16" i="2"/>
  <c r="N19" i="2"/>
  <c r="L16" i="2"/>
  <c r="L19" i="2"/>
  <c r="J16" i="2"/>
  <c r="J19" i="2"/>
  <c r="V13" i="2"/>
  <c r="P13" i="2"/>
  <c r="T13" i="2"/>
  <c r="R13" i="2"/>
  <c r="N13" i="2"/>
  <c r="L13" i="2"/>
  <c r="J13" i="2"/>
  <c r="W19" i="2" l="1"/>
  <c r="X19" i="2" s="1"/>
  <c r="Z19" i="2" s="1"/>
  <c r="T19" i="1" s="1"/>
  <c r="U19" i="1" s="1"/>
  <c r="W16" i="2"/>
  <c r="X16" i="2" s="1"/>
  <c r="W13" i="2"/>
  <c r="AA13" i="2"/>
  <c r="V13" i="1" s="1"/>
  <c r="W13" i="1" s="1"/>
  <c r="X13" i="2"/>
  <c r="P13" i="1"/>
  <c r="F16" i="2"/>
  <c r="F19" i="2"/>
  <c r="F13" i="2"/>
  <c r="C16" i="2"/>
  <c r="D16" i="2"/>
  <c r="E16" i="2"/>
  <c r="C19" i="2"/>
  <c r="D19" i="2"/>
  <c r="E19" i="2"/>
  <c r="E13" i="2"/>
  <c r="D13" i="2"/>
  <c r="B16" i="2"/>
  <c r="B19" i="2"/>
  <c r="B13" i="2"/>
  <c r="A16" i="2"/>
  <c r="A19" i="2"/>
  <c r="A13" i="2"/>
  <c r="P16" i="1"/>
  <c r="O16" i="1"/>
  <c r="AA16" i="2" s="1"/>
  <c r="V16" i="1" s="1"/>
  <c r="W16" i="1" s="1"/>
  <c r="Z13" i="2" l="1"/>
  <c r="T13" i="1" s="1"/>
  <c r="Z16" i="2"/>
  <c r="T16" i="1" s="1"/>
  <c r="AA19" i="2"/>
  <c r="V19" i="1" s="1"/>
  <c r="W19" i="1" s="1"/>
  <c r="X19" i="1" s="1"/>
  <c r="C13" i="2"/>
  <c r="U13" i="1" l="1"/>
  <c r="X13" i="1" s="1"/>
  <c r="U16" i="1"/>
  <c r="X16" i="1" s="1"/>
  <c r="AB16" i="2" s="1"/>
  <c r="AC16" i="2" s="1"/>
  <c r="H15" i="3" s="1"/>
  <c r="AB19" i="2"/>
  <c r="AC19" i="2" s="1"/>
  <c r="H18" i="3" s="1"/>
  <c r="Y19" i="1"/>
  <c r="F18" i="3"/>
  <c r="AB13" i="2" l="1"/>
  <c r="AC13" i="2" s="1"/>
  <c r="H12" i="3" s="1"/>
  <c r="F12" i="3"/>
  <c r="Y13" i="1"/>
  <c r="G12" i="3" s="1"/>
  <c r="Y16" i="1"/>
  <c r="AD16" i="2" s="1"/>
  <c r="F15" i="3"/>
  <c r="G18" i="3"/>
  <c r="AD19" i="2"/>
  <c r="AD13" i="2" l="1"/>
  <c r="G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CONTROL INTERNO</author>
  </authors>
  <commentList>
    <comment ref="B12" authorId="0" shapeId="0" xr:uid="{00000000-0006-0000-0000-000001000000}">
      <text>
        <r>
          <rPr>
            <b/>
            <sz val="9"/>
            <color indexed="81"/>
            <rFont val="Tahoma"/>
            <family val="2"/>
          </rPr>
          <t>CONTROL INTERNO:</t>
        </r>
        <r>
          <rPr>
            <sz val="9"/>
            <color indexed="81"/>
            <rFont val="Tahoma"/>
            <family val="2"/>
          </rPr>
          <t xml:space="preserve">
Pagina 20</t>
        </r>
      </text>
    </comment>
    <comment ref="D12" authorId="0" shapeId="0" xr:uid="{00000000-0006-0000-0000-000002000000}">
      <text>
        <r>
          <rPr>
            <b/>
            <sz val="9"/>
            <color indexed="81"/>
            <rFont val="Tahoma"/>
            <family val="2"/>
          </rPr>
          <t>CONTROL INTERNO:</t>
        </r>
        <r>
          <rPr>
            <sz val="9"/>
            <color indexed="81"/>
            <rFont val="Tahoma"/>
            <family val="2"/>
          </rPr>
          <t xml:space="preserve">
Pagina 20</t>
        </r>
      </text>
    </comment>
    <comment ref="H12" authorId="0" shapeId="0" xr:uid="{00000000-0006-0000-0000-000003000000}">
      <text>
        <r>
          <rPr>
            <b/>
            <sz val="9"/>
            <color indexed="81"/>
            <rFont val="Tahoma"/>
            <family val="2"/>
          </rPr>
          <t>CONTROL INTERNO:</t>
        </r>
        <r>
          <rPr>
            <sz val="9"/>
            <color indexed="81"/>
            <rFont val="Tahoma"/>
            <family val="2"/>
          </rPr>
          <t xml:space="preserve">
Pagina 28</t>
        </r>
      </text>
    </comment>
  </commentList>
</comments>
</file>

<file path=xl/sharedStrings.xml><?xml version="1.0" encoding="utf-8"?>
<sst xmlns="http://schemas.openxmlformats.org/spreadsheetml/2006/main" count="279" uniqueCount="184">
  <si>
    <t>PROCESO</t>
  </si>
  <si>
    <t>OBJETIVO DEL PROCESO</t>
  </si>
  <si>
    <t>No.</t>
  </si>
  <si>
    <t>CONTEXTO ESTRATEGICO</t>
  </si>
  <si>
    <t>IDENTIFICACION</t>
  </si>
  <si>
    <t>ANALISIS DEL RIESGO</t>
  </si>
  <si>
    <t>VALORACION DEL RIESGO</t>
  </si>
  <si>
    <t>MANEJO</t>
  </si>
  <si>
    <t>FACTOR</t>
  </si>
  <si>
    <t>ANALISIS</t>
  </si>
  <si>
    <t>EVALUACION                                                                                                                                                                                                                                                                                                                                                                                                                      (Zona de Riesgo)</t>
  </si>
  <si>
    <t>VALORACION DE CONTROLES</t>
  </si>
  <si>
    <t>ANALISIS DE CONTROLES</t>
  </si>
  <si>
    <t>NUEVA EVALUACION DE RIESGOS                           (Zona de riesgo)</t>
  </si>
  <si>
    <t>TRATAMIENTO DEL RIESGO</t>
  </si>
  <si>
    <t>ACCION A IMPLEMENTAR</t>
  </si>
  <si>
    <t>FECHA IMPLEMENTACION</t>
  </si>
  <si>
    <t>RESPONSABLE</t>
  </si>
  <si>
    <t>INDICADOR DE RIESGO</t>
  </si>
  <si>
    <t>Interno</t>
  </si>
  <si>
    <t>Debido a</t>
  </si>
  <si>
    <t>Externo</t>
  </si>
  <si>
    <t>Del proceso</t>
  </si>
  <si>
    <t>CLASE</t>
  </si>
  <si>
    <t>CAUSAS                                                                                                                                                                                                                                                                                                                                                                                                                                   (Debido a…)</t>
  </si>
  <si>
    <t>RIESGO (Evento)                                                                                                                                                                                                                                                                                                                                                                                                       (Puede suceder…)</t>
  </si>
  <si>
    <t>EFECTO                                                                                                                                                                                                                                                                                                                                                                                                                                 (Lo que podria ocasionar…)</t>
  </si>
  <si>
    <t>PROBABILIDAD (1 - 5)</t>
  </si>
  <si>
    <t>IMPACTO (1 - 5)</t>
  </si>
  <si>
    <t>Tipo de Control</t>
  </si>
  <si>
    <t>CONTROL EXISTENTE (Maximo 3 Controles)</t>
  </si>
  <si>
    <t>PROBABILIDAD                           (1-5)</t>
  </si>
  <si>
    <t>ESTRATEGICOS</t>
  </si>
  <si>
    <t>Tecnológicos</t>
  </si>
  <si>
    <t>Casi seguro</t>
  </si>
  <si>
    <t>Menor</t>
  </si>
  <si>
    <t>Correctivo</t>
  </si>
  <si>
    <t>Preventivo</t>
  </si>
  <si>
    <t>FINANCIEROS</t>
  </si>
  <si>
    <t>Financieros</t>
  </si>
  <si>
    <t>Probable</t>
  </si>
  <si>
    <t>TECNOLOGIA</t>
  </si>
  <si>
    <t>Mayor</t>
  </si>
  <si>
    <t>Improbable</t>
  </si>
  <si>
    <t>PERSONAL</t>
  </si>
  <si>
    <t>Gerenciales</t>
  </si>
  <si>
    <t>Moderado</t>
  </si>
  <si>
    <t>PROCESOS</t>
  </si>
  <si>
    <t>Posible</t>
  </si>
  <si>
    <t>Insignificante</t>
  </si>
  <si>
    <t>Cumplimiento</t>
  </si>
  <si>
    <t>IDENTIFICACION DEL RIESGO</t>
  </si>
  <si>
    <t>PUNTAJE VALORACION</t>
  </si>
  <si>
    <t>CONTROL DE LA PROBABILIDAD</t>
  </si>
  <si>
    <t>CONTROL DEL IMPACTO</t>
  </si>
  <si>
    <t>NUEVA EVALUACION DE LA PROBABILIDAD</t>
  </si>
  <si>
    <t>NUEVA EVALUACION DEL IMPACTO</t>
  </si>
  <si>
    <t>NUEVA EVALUACION ZONA DE RIESGO</t>
  </si>
  <si>
    <t>PLAN DE MITIGACION</t>
  </si>
  <si>
    <t>PERIODIOCIDAD DEL CONTROL</t>
  </si>
  <si>
    <t>FECHA DE IMPLEMENTACION</t>
  </si>
  <si>
    <t>RESPONSABLE DEL PROCESO</t>
  </si>
  <si>
    <t>CONTROL PROPUESTO (Maximo 3 Controles)</t>
  </si>
  <si>
    <t>DESCRIPCION DEL CONTROL</t>
  </si>
  <si>
    <t>¿Que afecta el control?</t>
  </si>
  <si>
    <t>ANALISIS Y EVALUACION DEL CONTROL</t>
  </si>
  <si>
    <t>P.1.1 ¿Existe un responsable asignado a la ejecución del control?</t>
  </si>
  <si>
    <t xml:space="preserve">P.1.2. ¿El responsable tiene la autoridad y adecuada segregación de funciones en la ejecución del control?
</t>
  </si>
  <si>
    <t>P2. ¿La oportunidad en que se ejecuta el control ayuda a prevenir la mitigación del riesgo o a detectar la materialización del riesgo de manera oportuna?</t>
  </si>
  <si>
    <t>P3. ¿Las actividades que se desarrollan en el control realmente buscan por si sola prevenir o detectar las causas que pueden dar origen al riesgo?</t>
  </si>
  <si>
    <t xml:space="preserve">P4. ¿La fuente de información que se utiliza en el desarrollo del control es información confiable que permita mitigar el riesgo?
</t>
  </si>
  <si>
    <t xml:space="preserve">P5. ¿Las observaciones, desviaciones o diferencias identificadas como resultados de la ejecución del control son investigadas y resueltas de manera oportuna?
</t>
  </si>
  <si>
    <t xml:space="preserve">P6. ¿Se deja evidencia o rastro de la ejecución del control que permita a cualquier tercero con la evidencia llegar a la misma conclusión?
</t>
  </si>
  <si>
    <t>Probabilidad</t>
  </si>
  <si>
    <t xml:space="preserve">Asignado </t>
  </si>
  <si>
    <t>Adecuado</t>
  </si>
  <si>
    <t>Oportuna</t>
  </si>
  <si>
    <t>Prevenir</t>
  </si>
  <si>
    <t>Confiable</t>
  </si>
  <si>
    <t>Se investigan y resuelven oportunamente</t>
  </si>
  <si>
    <t>Completa</t>
  </si>
  <si>
    <t>NUEVA EVALUACION DE RIESGOS
(Zona de riesgo)</t>
  </si>
  <si>
    <t>TRATAMIENTO DE RIESGOS</t>
  </si>
  <si>
    <t xml:space="preserve">ANALISIS </t>
  </si>
  <si>
    <t xml:space="preserve">Controles </t>
  </si>
  <si>
    <t>Dificultades en la aplicación del control</t>
  </si>
  <si>
    <t>SITUACION DEL RIESGO LUEGO DEL SEGUIMIENTO</t>
  </si>
  <si>
    <t>TIPOS DE RIESGOS</t>
  </si>
  <si>
    <t>AFECTACION DEL CONTROL</t>
  </si>
  <si>
    <t>CONTEXTO INTERNO</t>
  </si>
  <si>
    <t>Estratégicos</t>
  </si>
  <si>
    <t>Impacto</t>
  </si>
  <si>
    <t>Operativos</t>
  </si>
  <si>
    <t>ANALISIS Y EVALUACION DE LOS RIESGOS</t>
  </si>
  <si>
    <t>P1.1</t>
  </si>
  <si>
    <t>COMUNICACIÓN INTERNA</t>
  </si>
  <si>
    <t>Imagen o Reputacional</t>
  </si>
  <si>
    <t>No asignado</t>
  </si>
  <si>
    <t xml:space="preserve"> Corrupción</t>
  </si>
  <si>
    <t>P1.2</t>
  </si>
  <si>
    <t>CONTEXTO EXTERNO</t>
  </si>
  <si>
    <t>Seguridad digital</t>
  </si>
  <si>
    <t>POLITICOS</t>
  </si>
  <si>
    <t>Inadecuado</t>
  </si>
  <si>
    <t>ECONOMICOS Y FINANCIEROS</t>
  </si>
  <si>
    <t>TIPO DE CONTROL</t>
  </si>
  <si>
    <t>P.2</t>
  </si>
  <si>
    <t>SOCIALES Y CULTURALES</t>
  </si>
  <si>
    <t>AMBIENTALES</t>
  </si>
  <si>
    <t>Inoportuna</t>
  </si>
  <si>
    <t>LEGALES Y REGLAMENTARIOS</t>
  </si>
  <si>
    <t>P.3</t>
  </si>
  <si>
    <t>ANALISIS DE LA PROBABILIDAD</t>
  </si>
  <si>
    <t>CONTEXTO DEL PROCESO</t>
  </si>
  <si>
    <t>Rara vez</t>
  </si>
  <si>
    <t>Detectar</t>
  </si>
  <si>
    <t>DISEÑO DEL PROCESO</t>
  </si>
  <si>
    <t>No es un control</t>
  </si>
  <si>
    <t>INTERACCIONES CON OTROS PROCESOS</t>
  </si>
  <si>
    <t>P.4</t>
  </si>
  <si>
    <t>TRANSVERSALIDAD</t>
  </si>
  <si>
    <t>PROCEDIMIENTOS ASOCIADOS</t>
  </si>
  <si>
    <t>No confiable</t>
  </si>
  <si>
    <t>RESPONSABLES DEL PROCESO</t>
  </si>
  <si>
    <t>P.5</t>
  </si>
  <si>
    <t>COMUNICACIÓN ENTRE LOS PROCESOS</t>
  </si>
  <si>
    <t>ANALISIS DEL IMPACTO</t>
  </si>
  <si>
    <t>ACTIVOS DE SEGURIDAD DIGITAL DEL PROCESO</t>
  </si>
  <si>
    <t>No se investigan y resuelven oportunamente</t>
  </si>
  <si>
    <t>P.6</t>
  </si>
  <si>
    <t>Incompleta</t>
  </si>
  <si>
    <t>Catastrofico</t>
  </si>
  <si>
    <t>No existe</t>
  </si>
  <si>
    <t>FECHA DE SEGUIMIENTO</t>
  </si>
  <si>
    <t>RESPONSABLE DEL SEGUIMIENTO</t>
  </si>
  <si>
    <t>No</t>
  </si>
  <si>
    <t>INDICADOR DEL RIESGO</t>
  </si>
  <si>
    <t>A 31 de diciembre de 2020</t>
  </si>
  <si>
    <t>Página 1 de 1</t>
  </si>
  <si>
    <t>CÓDIGO: FR-GE-04</t>
  </si>
  <si>
    <t>VERSIÓN: 01</t>
  </si>
  <si>
    <t>FECHA: 18/03/2021</t>
  </si>
  <si>
    <t>GESTIÓN ESTRATÉGICA</t>
  </si>
  <si>
    <t>MATRIZ DE IDENTIFICACIÓN Y CONTROL DE RIESGOS</t>
  </si>
  <si>
    <t>ELABORÓ</t>
  </si>
  <si>
    <t>REVISÓ</t>
  </si>
  <si>
    <t>APROBÓ</t>
  </si>
  <si>
    <t>Jefe de Planeación</t>
  </si>
  <si>
    <t>Gerente</t>
  </si>
  <si>
    <t>LÍDER</t>
  </si>
  <si>
    <t>OBJETIVO</t>
  </si>
  <si>
    <t>Direccionamiento Estrategico</t>
  </si>
  <si>
    <t>Definir la ruta estratégica que guiará la gestión institucional de la ESE Vidasinu con miras a satisfacer las necesidades de sus grupos de valor en torno a la satisfacción de las necesidades de sus usuarios, focalizando sus procesos y con el uso de sus recursos para dar cumplimiento a su misión.</t>
  </si>
  <si>
    <t xml:space="preserve">Inadecuada programación de metas sociales y financieras
Cambios no planificados en la formulación de planes, proyectos, metas e indicadores
Definición de objetivos, estrategias y metas sin  contexto interno y externo
No contar con datos históricos suficientes acerca del desempeño institucional  </t>
  </si>
  <si>
    <t>Desconocimiento y no aplicabilidad de la normatividad externa</t>
  </si>
  <si>
    <t>No contar con datos históricos suficientes acerca del desempeño institucional  
Cambios no planificados en la formulación de la planeación 
Falta de coordinación y articulación de la Alta Dirección con respecto a la lineamientos de programación</t>
  </si>
  <si>
    <t>Inadecuada  articulación con el ente municipal</t>
  </si>
  <si>
    <t>Cambios en el contexto interno y externo</t>
  </si>
  <si>
    <t xml:space="preserve">Inadecuada planeación y ejecución de los planes, proyectos, metas e indicadores </t>
  </si>
  <si>
    <t xml:space="preserve">Desarticulación de los lineamientos con la normatividad aplicable </t>
  </si>
  <si>
    <t>Alteración de los resultados en los planes, programas y estrategias institucionales</t>
  </si>
  <si>
    <t>1. Afectación del logro de la misión institucional por inadecuada planeación y ejecución de los planes, proyectos, metas e indicadores
2. Herramientas y plataformas tecnológicas que no corresponde a la realidad de los usuarios
3. Reducción en la asignación de recursos por inadecuada programación de metas sociales y financieras</t>
  </si>
  <si>
    <t xml:space="preserve">1. Retrasos en las metas y compromisos institucionales
2. Desgaste administrativo y reprocesos
3. Incumplimiento de normas legales o fallos judiciales y requisitos establecidos por la Organización.
4. Pérdida de confianza y credibilidad de la sociedad en la E.S.E
5. Demandas, sanciones disciplinarias y fiscales
6. Afectación del logro de la misión institucional por inadecuada planeación y ejecución </t>
  </si>
  <si>
    <t xml:space="preserve">1. Fallas sistémicas en la prestación del servicio.
2. Reprocesos en la asignación y distribución presupuestal.
3. Incumplimiento de normas legales o fallos judiciales. 
4. Incumplimiento de metas estratégicas.
5.Pérdida de confianza y credibilidad de la población
6. Demandas, sanciones disciplinarias y fiscales
7. Afectación del logro de la misión institucional por inadecuada planeación y ejecución </t>
  </si>
  <si>
    <t>El Profesional Especializado de Planeación, en coordinación con los profesionales delegados por las subdirecciones definen anualmente las actividades estratégicas para la formulación, reformulación  de la planeación institucional, con el propósito de lograr el cumplimiento de los objetivos institucionales y los resultados propuestos.vo resultados obtenidos</t>
  </si>
  <si>
    <t xml:space="preserve">El Profesional Especializado de Planeación de manera permanente y en el marco del Normograma, identifica y verifica el cumplimiento de las obligaciones y lineamientos que se derivan de los requisitos legales y/o normativos asociados al proceso de Direccionamiento Estrategico </t>
  </si>
  <si>
    <t>Desde la Oficina de Planeación los profesionales en el marco de la Participación Ciudadana y Rendición de Cuentas, de manera permanente se responsabilizan y coordinan con las demás dependencias la generación de  mecanismos para la rendición permanente cuentas a la ciudadanía y promueven espacios para la participación ciudadana y el control social, contemplando  herramientas de gestión definidas en el Plan Anticorrupción y Atención al Ciudadano.</t>
  </si>
  <si>
    <t>Diseñar y adoptar los documentos considerados inherentes y necesarios para la correcta aplicación del  Procedimiento Formulacion, seguimiento y evaluación de Planeación Institucional. Ajustar  este procedimiento en los puntos detectados para el control y  para fundamentar la formulacion adecuada de los planes institucionales</t>
  </si>
  <si>
    <t>Revisión y actualización de Normograma del proceso, ante nueva normatividad que se presente.</t>
  </si>
  <si>
    <t>Ajustar la Participación ciudadana y rendición de cuentas, conforme a los lineamientos normativos vigentes.</t>
  </si>
  <si>
    <t>Permanente</t>
  </si>
  <si>
    <t>Anual</t>
  </si>
  <si>
    <t>Profesional Especializado Planeación</t>
  </si>
  <si>
    <t xml:space="preserve">Un procedimiento actualizado </t>
  </si>
  <si>
    <t>Normograma del proceso de Direccionamiento Estratégico actualizado</t>
  </si>
  <si>
    <t>Plan de Participación Ciudadana y Reendición de Cuentas actualizados</t>
  </si>
  <si>
    <t>La probabilidad disminuye en 1, pasa de zona de riesgo EXTREMA a zona de riesgo ALTA</t>
  </si>
  <si>
    <t>Ninguna</t>
  </si>
  <si>
    <t>Marco normativo cambiante ante la emergencia sanitaria</t>
  </si>
  <si>
    <t>cambio en la modalidad de reuniones, dicultades para hacer reuniones con aforos, miedo de la población a a asistir a la entidad, población con poca posibilidad de reuniòn a traves de plataformas virtuales</t>
  </si>
  <si>
    <t>la pagina web de la entidad es un elemento de divulgaciòn de los planes y programas de la E.S.E. y de otra informaciòn de interes para la ciudadania. Especialmente el link de Transparencia y Acceso a la Informaciòn Publica</t>
  </si>
  <si>
    <t>las diferentes areas, especialmente las areas de calidad y de prestacion de servicios de salud han actualizado sus procedimientos y documentacion, con la normatividad vigente en salud.</t>
  </si>
  <si>
    <t>La probabilidad disminuye en 2, pasa de zona de riesgo EXTREMA a zona de riesgo ALTA</t>
  </si>
  <si>
    <t>La rendiciòn de cuentas a la ciudadania se realiza con la colaboraciòn de todo el equipo de trabajo de la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</si>
</sst>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Gotham"/>
      <family val="3"/>
    </font>
    <font>
      <sz val="10"/>
      <color theme="1"/>
      <name val="Gotham"/>
      <family val="3"/>
    </font>
    <font>
      <b/>
      <sz val="10"/>
      <color theme="1"/>
      <name val="Gotham"/>
      <family val="3"/>
    </font>
    <font>
      <sz val="10"/>
      <color theme="1"/>
      <name val="GothamBook"/>
      <family val="3"/>
    </font>
    <font>
      <sz val="11"/>
      <color theme="1"/>
      <name val="GothamBook"/>
      <family val="3"/>
    </font>
    <font>
      <b/>
      <sz val="11"/>
      <color theme="1"/>
      <name val="Gotham"/>
      <family val="3"/>
    </font>
    <font>
      <sz val="8"/>
      <name val="Calibri"/>
      <family val="2"/>
      <scheme val="minor"/>
    </font>
    <font>
      <sz val="16"/>
      <color theme="1"/>
      <name val="Gotham"/>
      <family val="3"/>
    </font>
    <font>
      <sz val="18"/>
      <color theme="1"/>
      <name val="Gotham"/>
      <family val="3"/>
    </font>
  </fonts>
  <fills count="10">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indexed="6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4">
    <xf numFmtId="0" fontId="0" fillId="0" borderId="0" xfId="0"/>
    <xf numFmtId="0" fontId="6" fillId="4" borderId="1" xfId="0" applyFont="1" applyFill="1" applyBorder="1" applyAlignment="1">
      <alignment horizontal="center" vertical="center" wrapText="1"/>
    </xf>
    <xf numFmtId="0" fontId="6" fillId="6" borderId="1" xfId="0" applyFont="1" applyFill="1" applyBorder="1" applyAlignment="1">
      <alignment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9" borderId="1" xfId="0" applyFont="1" applyFill="1" applyBorder="1" applyAlignment="1">
      <alignment vertical="center"/>
    </xf>
    <xf numFmtId="0" fontId="7" fillId="9" borderId="20" xfId="0" applyFont="1" applyFill="1" applyBorder="1" applyAlignment="1">
      <alignment vertical="center"/>
    </xf>
    <xf numFmtId="0" fontId="11" fillId="9" borderId="16" xfId="0" applyFont="1" applyFill="1" applyBorder="1" applyAlignment="1">
      <alignment horizontal="right" vertical="center"/>
    </xf>
    <xf numFmtId="0" fontId="7" fillId="0" borderId="18" xfId="0" applyFont="1" applyBorder="1" applyAlignment="1">
      <alignment vertical="center"/>
    </xf>
    <xf numFmtId="0" fontId="7" fillId="0" borderId="20" xfId="0" applyFont="1" applyBorder="1" applyAlignment="1">
      <alignment vertical="center"/>
    </xf>
    <xf numFmtId="0" fontId="11" fillId="0" borderId="16" xfId="0" applyFont="1" applyBorder="1" applyAlignment="1">
      <alignment horizontal="right" vertical="center"/>
    </xf>
    <xf numFmtId="0" fontId="0" fillId="9" borderId="0" xfId="0" applyFill="1" applyAlignment="1">
      <alignment vertical="center"/>
    </xf>
    <xf numFmtId="0" fontId="4" fillId="9" borderId="15" xfId="0" applyFont="1" applyFill="1" applyBorder="1" applyAlignment="1">
      <alignment vertical="center"/>
    </xf>
    <xf numFmtId="0" fontId="4" fillId="9" borderId="5" xfId="0" applyFont="1" applyFill="1" applyBorder="1" applyAlignment="1">
      <alignment vertical="center"/>
    </xf>
    <xf numFmtId="0" fontId="4" fillId="9" borderId="7" xfId="0" applyFont="1" applyFill="1" applyBorder="1" applyAlignment="1">
      <alignment vertical="center"/>
    </xf>
    <xf numFmtId="0" fontId="8" fillId="9" borderId="15" xfId="0" applyFont="1" applyFill="1" applyBorder="1" applyAlignment="1">
      <alignment vertical="center"/>
    </xf>
    <xf numFmtId="0" fontId="8" fillId="9" borderId="5" xfId="0" applyFont="1" applyFill="1" applyBorder="1" applyAlignment="1">
      <alignment vertical="center"/>
    </xf>
    <xf numFmtId="0" fontId="8" fillId="9" borderId="7" xfId="0" applyFont="1" applyFill="1" applyBorder="1" applyAlignment="1">
      <alignment vertical="center"/>
    </xf>
    <xf numFmtId="0" fontId="5" fillId="0" borderId="18" xfId="0" applyFont="1" applyBorder="1" applyAlignment="1">
      <alignment vertical="center"/>
    </xf>
    <xf numFmtId="0" fontId="4" fillId="0" borderId="0" xfId="0" applyFont="1"/>
    <xf numFmtId="0" fontId="9" fillId="0" borderId="0" xfId="0" applyFont="1"/>
    <xf numFmtId="0" fontId="4" fillId="0" borderId="18" xfId="0" applyFont="1" applyBorder="1" applyAlignment="1">
      <alignment vertic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1" fillId="0" borderId="17" xfId="0" applyFont="1" applyBorder="1" applyAlignment="1">
      <alignment horizontal="right" vertical="center"/>
    </xf>
    <xf numFmtId="0" fontId="11" fillId="0" borderId="2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2" xfId="0" applyFont="1" applyBorder="1" applyAlignment="1">
      <alignment horizontal="left" vertical="center"/>
    </xf>
    <xf numFmtId="0" fontId="7" fillId="0" borderId="18" xfId="0" applyFont="1" applyBorder="1" applyAlignment="1">
      <alignment horizontal="left" vertical="center"/>
    </xf>
    <xf numFmtId="0" fontId="7" fillId="0" borderId="23"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8" borderId="8"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14" fontId="7" fillId="0" borderId="8" xfId="0"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7" fillId="8" borderId="1" xfId="0" applyFont="1" applyFill="1" applyBorder="1" applyAlignment="1">
      <alignment horizontal="center" vertical="center" wrapText="1"/>
    </xf>
    <xf numFmtId="0" fontId="11" fillId="9" borderId="17" xfId="0" applyFont="1" applyFill="1" applyBorder="1" applyAlignment="1">
      <alignment horizontal="right" vertical="center"/>
    </xf>
    <xf numFmtId="0" fontId="11" fillId="9" borderId="23" xfId="0" applyFont="1" applyFill="1" applyBorder="1" applyAlignment="1">
      <alignment horizontal="right" vertical="center"/>
    </xf>
    <xf numFmtId="0" fontId="7" fillId="9" borderId="22" xfId="0" applyFont="1" applyFill="1" applyBorder="1" applyAlignment="1">
      <alignment horizontal="right" vertical="center"/>
    </xf>
    <xf numFmtId="0" fontId="7" fillId="9" borderId="19" xfId="0" applyFont="1" applyFill="1" applyBorder="1" applyAlignment="1">
      <alignment horizontal="right" vertical="center"/>
    </xf>
    <xf numFmtId="0" fontId="12" fillId="9" borderId="1" xfId="0" applyFont="1" applyFill="1" applyBorder="1" applyAlignment="1">
      <alignment horizontal="center" vertical="center"/>
    </xf>
    <xf numFmtId="0" fontId="1"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9" borderId="1" xfId="0" applyFont="1" applyFill="1" applyBorder="1" applyAlignment="1">
      <alignment horizontal="left" vertical="center"/>
    </xf>
    <xf numFmtId="0" fontId="7" fillId="8" borderId="1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1" fontId="7" fillId="8" borderId="8" xfId="0" applyNumberFormat="1" applyFont="1" applyFill="1" applyBorder="1" applyAlignment="1">
      <alignment horizontal="center" vertical="center"/>
    </xf>
    <xf numFmtId="1" fontId="7" fillId="8" borderId="9" xfId="0" applyNumberFormat="1" applyFont="1" applyFill="1" applyBorder="1" applyAlignment="1">
      <alignment horizontal="center" vertical="center"/>
    </xf>
    <xf numFmtId="1" fontId="7" fillId="8" borderId="10" xfId="0" applyNumberFormat="1"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9" borderId="1" xfId="0" applyFont="1" applyFill="1" applyBorder="1" applyAlignment="1">
      <alignment horizontal="center" vertical="center"/>
    </xf>
    <xf numFmtId="0" fontId="7" fillId="9" borderId="20" xfId="0" applyFont="1" applyFill="1" applyBorder="1" applyAlignment="1">
      <alignment horizontal="left" vertical="center"/>
    </xf>
    <xf numFmtId="0" fontId="7" fillId="9" borderId="21" xfId="0" applyFont="1"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10" xfId="0" applyFont="1" applyFill="1" applyBorder="1" applyAlignment="1">
      <alignment horizontal="justify" vertical="center" wrapText="1"/>
    </xf>
    <xf numFmtId="14" fontId="7" fillId="8" borderId="8" xfId="0" applyNumberFormat="1" applyFont="1" applyFill="1" applyBorder="1" applyAlignment="1">
      <alignment horizontal="center" vertical="center" wrapText="1"/>
    </xf>
    <xf numFmtId="0" fontId="7" fillId="0" borderId="18" xfId="0" applyFont="1" applyBorder="1" applyAlignment="1">
      <alignment horizontal="center" vertical="center"/>
    </xf>
    <xf numFmtId="0" fontId="5" fillId="0" borderId="18"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583400</xdr:colOff>
      <xdr:row>0</xdr:row>
      <xdr:rowOff>23812</xdr:rowOff>
    </xdr:from>
    <xdr:to>
      <xdr:col>2</xdr:col>
      <xdr:colOff>2155025</xdr:colOff>
      <xdr:row>3</xdr:row>
      <xdr:rowOff>181715</xdr:rowOff>
    </xdr:to>
    <xdr:pic>
      <xdr:nvPicPr>
        <xdr:cNvPr id="4" name="Imagen 3">
          <a:extLst>
            <a:ext uri="{FF2B5EF4-FFF2-40B4-BE49-F238E27FC236}">
              <a16:creationId xmlns:a16="http://schemas.microsoft.com/office/drawing/2014/main" id="{42AEA04E-CD51-41C6-BE86-5F5B12F3EBA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4400" y="23812"/>
          <a:ext cx="2869406" cy="943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0</xdr:rowOff>
    </xdr:from>
    <xdr:to>
      <xdr:col>2</xdr:col>
      <xdr:colOff>1959124</xdr:colOff>
      <xdr:row>3</xdr:row>
      <xdr:rowOff>176550</xdr:rowOff>
    </xdr:to>
    <xdr:pic>
      <xdr:nvPicPr>
        <xdr:cNvPr id="5" name="Imagen 4">
          <a:extLst>
            <a:ext uri="{FF2B5EF4-FFF2-40B4-BE49-F238E27FC236}">
              <a16:creationId xmlns:a16="http://schemas.microsoft.com/office/drawing/2014/main" id="{91734B9B-C3D3-4F23-BB8D-55E031492D4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6251" y="0"/>
          <a:ext cx="2911623" cy="95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695326</xdr:colOff>
      <xdr:row>0</xdr:row>
      <xdr:rowOff>19050</xdr:rowOff>
    </xdr:from>
    <xdr:to>
      <xdr:col>2</xdr:col>
      <xdr:colOff>1925490</xdr:colOff>
      <xdr:row>3</xdr:row>
      <xdr:rowOff>167550</xdr:rowOff>
    </xdr:to>
    <xdr:pic>
      <xdr:nvPicPr>
        <xdr:cNvPr id="4" name="Imagen 3">
          <a:extLst>
            <a:ext uri="{FF2B5EF4-FFF2-40B4-BE49-F238E27FC236}">
              <a16:creationId xmlns:a16="http://schemas.microsoft.com/office/drawing/2014/main" id="{73E59022-C84A-4B84-984E-CDDDAD0A7F0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76326" y="19050"/>
          <a:ext cx="2192189"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opLeftCell="A10" zoomScaleNormal="100" workbookViewId="0">
      <selection activeCell="AI19" sqref="AI19"/>
    </sheetView>
  </sheetViews>
  <sheetFormatPr baseColWidth="10" defaultColWidth="11.42578125" defaultRowHeight="15" x14ac:dyDescent="0.25"/>
  <cols>
    <col min="1" max="1" width="5.7109375" style="9" customWidth="1"/>
    <col min="2" max="2" width="19.42578125" style="9" customWidth="1"/>
    <col min="3" max="3" width="46.7109375" style="9" customWidth="1"/>
    <col min="4" max="4" width="19.140625" style="9" customWidth="1"/>
    <col min="5" max="5" width="30" style="9" customWidth="1"/>
    <col min="6" max="6" width="25.42578125" style="9" customWidth="1"/>
    <col min="7" max="7" width="28.140625" style="9" customWidth="1"/>
    <col min="8" max="8" width="14.28515625" style="9" customWidth="1"/>
    <col min="9" max="9" width="39.85546875" style="9" customWidth="1"/>
    <col min="10" max="10" width="31" style="9" customWidth="1"/>
    <col min="11" max="11" width="37" style="9" customWidth="1"/>
    <col min="12" max="12" width="14.42578125" style="9" customWidth="1"/>
    <col min="13" max="13" width="7.28515625" style="9" customWidth="1"/>
    <col min="14" max="14" width="14.140625" style="9" customWidth="1"/>
    <col min="15" max="15" width="5.7109375" style="9" customWidth="1"/>
    <col min="16" max="16" width="17.7109375" style="9" customWidth="1"/>
    <col min="17" max="17" width="6.7109375" style="9" customWidth="1"/>
    <col min="18" max="18" width="15.7109375" style="9" customWidth="1"/>
    <col min="19" max="19" width="42.85546875" style="9" customWidth="1"/>
    <col min="20" max="20" width="5.7109375" style="9" customWidth="1"/>
    <col min="21" max="21" width="11.7109375" style="9" customWidth="1"/>
    <col min="22" max="22" width="5.7109375" style="9" customWidth="1"/>
    <col min="23" max="23" width="11.7109375" style="9" customWidth="1"/>
    <col min="24" max="24" width="18.7109375" style="9" customWidth="1"/>
    <col min="25" max="25" width="16.7109375" style="9" customWidth="1"/>
    <col min="26" max="26" width="41.7109375" style="9" customWidth="1"/>
    <col min="27" max="27" width="22.42578125" style="9" customWidth="1"/>
    <col min="28" max="28" width="18.7109375" style="9" customWidth="1"/>
    <col min="29" max="29" width="19.7109375" style="9" customWidth="1"/>
    <col min="30" max="16384" width="11.42578125" style="9"/>
  </cols>
  <sheetData>
    <row r="1" spans="1:29" ht="20.25" customHeight="1" x14ac:dyDescent="0.25">
      <c r="A1" s="41"/>
      <c r="B1" s="42"/>
      <c r="C1" s="43"/>
      <c r="D1" s="50" t="s">
        <v>142</v>
      </c>
      <c r="E1" s="51"/>
      <c r="F1" s="51"/>
      <c r="G1" s="51"/>
      <c r="H1" s="51"/>
      <c r="I1" s="51"/>
      <c r="J1" s="51"/>
      <c r="K1" s="51"/>
      <c r="L1" s="51"/>
      <c r="M1" s="51"/>
      <c r="N1" s="51"/>
      <c r="O1" s="51"/>
      <c r="P1" s="51"/>
      <c r="Q1" s="51"/>
      <c r="R1" s="51"/>
      <c r="S1" s="51"/>
      <c r="T1" s="51"/>
      <c r="U1" s="51"/>
      <c r="V1" s="51"/>
      <c r="W1" s="51"/>
      <c r="X1" s="51"/>
      <c r="Y1" s="51"/>
      <c r="Z1" s="51"/>
      <c r="AA1" s="52"/>
      <c r="AB1" s="56" t="s">
        <v>139</v>
      </c>
      <c r="AC1" s="57"/>
    </row>
    <row r="2" spans="1:29" ht="19.5" customHeight="1" x14ac:dyDescent="0.25">
      <c r="A2" s="44"/>
      <c r="B2" s="45"/>
      <c r="C2" s="46"/>
      <c r="D2" s="53"/>
      <c r="E2" s="54"/>
      <c r="F2" s="54"/>
      <c r="G2" s="54"/>
      <c r="H2" s="54"/>
      <c r="I2" s="54"/>
      <c r="J2" s="54"/>
      <c r="K2" s="54"/>
      <c r="L2" s="54"/>
      <c r="M2" s="54"/>
      <c r="N2" s="54"/>
      <c r="O2" s="54"/>
      <c r="P2" s="54"/>
      <c r="Q2" s="54"/>
      <c r="R2" s="54"/>
      <c r="S2" s="54"/>
      <c r="T2" s="54"/>
      <c r="U2" s="54"/>
      <c r="V2" s="54"/>
      <c r="W2" s="54"/>
      <c r="X2" s="54"/>
      <c r="Y2" s="54"/>
      <c r="Z2" s="54"/>
      <c r="AA2" s="55"/>
      <c r="AB2" s="56" t="s">
        <v>140</v>
      </c>
      <c r="AC2" s="57"/>
    </row>
    <row r="3" spans="1:29" ht="21.75" customHeight="1" x14ac:dyDescent="0.25">
      <c r="A3" s="44"/>
      <c r="B3" s="45"/>
      <c r="C3" s="46"/>
      <c r="D3" s="50" t="s">
        <v>143</v>
      </c>
      <c r="E3" s="51"/>
      <c r="F3" s="51"/>
      <c r="G3" s="51"/>
      <c r="H3" s="51"/>
      <c r="I3" s="51"/>
      <c r="J3" s="51"/>
      <c r="K3" s="51"/>
      <c r="L3" s="51"/>
      <c r="M3" s="51"/>
      <c r="N3" s="51"/>
      <c r="O3" s="51"/>
      <c r="P3" s="51"/>
      <c r="Q3" s="51"/>
      <c r="R3" s="51"/>
      <c r="S3" s="51"/>
      <c r="T3" s="51"/>
      <c r="U3" s="51"/>
      <c r="V3" s="51"/>
      <c r="W3" s="51"/>
      <c r="X3" s="51"/>
      <c r="Y3" s="51"/>
      <c r="Z3" s="51"/>
      <c r="AA3" s="52"/>
      <c r="AB3" s="56" t="s">
        <v>141</v>
      </c>
      <c r="AC3" s="57"/>
    </row>
    <row r="4" spans="1:29" ht="15" customHeight="1" x14ac:dyDescent="0.25">
      <c r="A4" s="47"/>
      <c r="B4" s="48"/>
      <c r="C4" s="49"/>
      <c r="D4" s="53"/>
      <c r="E4" s="54"/>
      <c r="F4" s="54"/>
      <c r="G4" s="54"/>
      <c r="H4" s="54"/>
      <c r="I4" s="54"/>
      <c r="J4" s="54"/>
      <c r="K4" s="54"/>
      <c r="L4" s="54"/>
      <c r="M4" s="54"/>
      <c r="N4" s="54"/>
      <c r="O4" s="54"/>
      <c r="P4" s="54"/>
      <c r="Q4" s="54"/>
      <c r="R4" s="54"/>
      <c r="S4" s="54"/>
      <c r="T4" s="54"/>
      <c r="U4" s="54"/>
      <c r="V4" s="54"/>
      <c r="W4" s="54"/>
      <c r="X4" s="54"/>
      <c r="Y4" s="54"/>
      <c r="Z4" s="54"/>
      <c r="AA4" s="55"/>
      <c r="AB4" s="56" t="s">
        <v>138</v>
      </c>
      <c r="AC4" s="57"/>
    </row>
    <row r="5" spans="1:29" s="10" customFormat="1" x14ac:dyDescent="0.25">
      <c r="A5" s="32" t="s">
        <v>144</v>
      </c>
      <c r="B5" s="32"/>
      <c r="C5" s="32"/>
      <c r="D5" s="32"/>
      <c r="E5" s="32"/>
      <c r="F5" s="32"/>
      <c r="G5" s="32"/>
      <c r="H5" s="32"/>
      <c r="I5" s="31" t="s">
        <v>145</v>
      </c>
      <c r="J5" s="31"/>
      <c r="K5" s="31"/>
      <c r="L5" s="31"/>
      <c r="M5" s="31"/>
      <c r="N5" s="31"/>
      <c r="O5" s="31"/>
      <c r="P5" s="31"/>
      <c r="Q5" s="31"/>
      <c r="R5" s="31"/>
      <c r="S5" s="31"/>
      <c r="T5" s="31" t="s">
        <v>146</v>
      </c>
      <c r="U5" s="31"/>
      <c r="V5" s="31"/>
      <c r="W5" s="31"/>
      <c r="X5" s="31"/>
      <c r="Y5" s="31"/>
      <c r="Z5" s="31"/>
      <c r="AA5" s="31"/>
      <c r="AB5" s="31"/>
      <c r="AC5" s="31"/>
    </row>
    <row r="6" spans="1:29" s="11" customFormat="1" ht="13.5" x14ac:dyDescent="0.25">
      <c r="A6" s="33" t="s">
        <v>147</v>
      </c>
      <c r="B6" s="33"/>
      <c r="C6" s="33"/>
      <c r="D6" s="33"/>
      <c r="E6" s="33"/>
      <c r="F6" s="33"/>
      <c r="G6" s="33"/>
      <c r="H6" s="33"/>
      <c r="I6" s="30" t="s">
        <v>147</v>
      </c>
      <c r="J6" s="30"/>
      <c r="K6" s="30"/>
      <c r="L6" s="30"/>
      <c r="M6" s="30"/>
      <c r="N6" s="30"/>
      <c r="O6" s="30"/>
      <c r="P6" s="30"/>
      <c r="Q6" s="30"/>
      <c r="R6" s="30"/>
      <c r="S6" s="30"/>
      <c r="T6" s="30" t="s">
        <v>148</v>
      </c>
      <c r="U6" s="30"/>
      <c r="V6" s="30"/>
      <c r="W6" s="30"/>
      <c r="X6" s="30"/>
      <c r="Y6" s="30"/>
      <c r="Z6" s="30"/>
      <c r="AA6" s="30"/>
      <c r="AB6" s="30"/>
      <c r="AC6" s="30"/>
    </row>
    <row r="7" spans="1:29" ht="15.75" thickBot="1" x14ac:dyDescent="0.3"/>
    <row r="8" spans="1:29" s="8" customFormat="1" ht="29.25" customHeight="1" thickBot="1" x14ac:dyDescent="0.3">
      <c r="A8" s="34" t="s">
        <v>0</v>
      </c>
      <c r="B8" s="35"/>
      <c r="C8" s="17" t="s">
        <v>151</v>
      </c>
      <c r="D8" s="18" t="s">
        <v>149</v>
      </c>
      <c r="E8" s="36" t="s">
        <v>148</v>
      </c>
      <c r="F8" s="37"/>
      <c r="G8" s="18" t="s">
        <v>150</v>
      </c>
      <c r="H8" s="38" t="s">
        <v>152</v>
      </c>
      <c r="I8" s="39"/>
      <c r="J8" s="39"/>
      <c r="K8" s="39"/>
      <c r="L8" s="39"/>
      <c r="M8" s="39"/>
      <c r="N8" s="39"/>
      <c r="O8" s="39"/>
      <c r="P8" s="39"/>
      <c r="Q8" s="39"/>
      <c r="R8" s="39"/>
      <c r="S8" s="39"/>
      <c r="T8" s="39"/>
      <c r="U8" s="39"/>
      <c r="V8" s="39"/>
      <c r="W8" s="39"/>
      <c r="X8" s="39"/>
      <c r="Y8" s="39"/>
      <c r="Z8" s="39"/>
      <c r="AA8" s="39"/>
      <c r="AB8" s="39"/>
      <c r="AC8" s="40"/>
    </row>
    <row r="10" spans="1:29" x14ac:dyDescent="0.25">
      <c r="A10" s="80" t="s">
        <v>2</v>
      </c>
      <c r="B10" s="81" t="s">
        <v>3</v>
      </c>
      <c r="C10" s="81"/>
      <c r="D10" s="81"/>
      <c r="E10" s="81"/>
      <c r="F10" s="81"/>
      <c r="G10" s="81"/>
      <c r="H10" s="82" t="s">
        <v>4</v>
      </c>
      <c r="I10" s="82"/>
      <c r="J10" s="82"/>
      <c r="K10" s="82"/>
      <c r="L10" s="78" t="s">
        <v>5</v>
      </c>
      <c r="M10" s="78"/>
      <c r="N10" s="78"/>
      <c r="O10" s="78"/>
      <c r="P10" s="78"/>
      <c r="Q10" s="85" t="s">
        <v>6</v>
      </c>
      <c r="R10" s="86"/>
      <c r="S10" s="86"/>
      <c r="T10" s="86"/>
      <c r="U10" s="86"/>
      <c r="V10" s="86"/>
      <c r="W10" s="86"/>
      <c r="X10" s="86"/>
      <c r="Y10" s="87"/>
      <c r="Z10" s="84" t="s">
        <v>7</v>
      </c>
      <c r="AA10" s="84"/>
      <c r="AB10" s="84"/>
      <c r="AC10" s="84"/>
    </row>
    <row r="11" spans="1:29" x14ac:dyDescent="0.25">
      <c r="A11" s="80"/>
      <c r="B11" s="81" t="s">
        <v>8</v>
      </c>
      <c r="C11" s="81"/>
      <c r="D11" s="81"/>
      <c r="E11" s="81"/>
      <c r="F11" s="81"/>
      <c r="G11" s="81"/>
      <c r="H11" s="82"/>
      <c r="I11" s="82"/>
      <c r="J11" s="82"/>
      <c r="K11" s="82"/>
      <c r="L11" s="78" t="s">
        <v>9</v>
      </c>
      <c r="M11" s="78"/>
      <c r="N11" s="78"/>
      <c r="O11" s="78"/>
      <c r="P11" s="74" t="s">
        <v>10</v>
      </c>
      <c r="Q11" s="79" t="s">
        <v>11</v>
      </c>
      <c r="R11" s="79"/>
      <c r="S11" s="79"/>
      <c r="T11" s="85" t="s">
        <v>12</v>
      </c>
      <c r="U11" s="86"/>
      <c r="V11" s="86"/>
      <c r="W11" s="87"/>
      <c r="X11" s="73" t="s">
        <v>13</v>
      </c>
      <c r="Y11" s="73" t="s">
        <v>14</v>
      </c>
      <c r="Z11" s="84" t="s">
        <v>15</v>
      </c>
      <c r="AA11" s="83" t="s">
        <v>16</v>
      </c>
      <c r="AB11" s="84" t="s">
        <v>17</v>
      </c>
      <c r="AC11" s="83" t="s">
        <v>18</v>
      </c>
    </row>
    <row r="12" spans="1:29" ht="43.5" customHeight="1" x14ac:dyDescent="0.25">
      <c r="A12" s="80"/>
      <c r="B12" s="5" t="s">
        <v>19</v>
      </c>
      <c r="C12" s="5" t="s">
        <v>20</v>
      </c>
      <c r="D12" s="5" t="s">
        <v>21</v>
      </c>
      <c r="E12" s="5" t="s">
        <v>20</v>
      </c>
      <c r="F12" s="5" t="s">
        <v>22</v>
      </c>
      <c r="G12" s="5" t="s">
        <v>20</v>
      </c>
      <c r="H12" s="6" t="s">
        <v>23</v>
      </c>
      <c r="I12" s="1" t="s">
        <v>24</v>
      </c>
      <c r="J12" s="1" t="s">
        <v>25</v>
      </c>
      <c r="K12" s="1" t="s">
        <v>26</v>
      </c>
      <c r="L12" s="78" t="s">
        <v>27</v>
      </c>
      <c r="M12" s="78"/>
      <c r="N12" s="78" t="s">
        <v>28</v>
      </c>
      <c r="O12" s="78"/>
      <c r="P12" s="74"/>
      <c r="Q12" s="79" t="s">
        <v>29</v>
      </c>
      <c r="R12" s="79"/>
      <c r="S12" s="2" t="s">
        <v>30</v>
      </c>
      <c r="T12" s="73" t="s">
        <v>31</v>
      </c>
      <c r="U12" s="73"/>
      <c r="V12" s="73" t="s">
        <v>28</v>
      </c>
      <c r="W12" s="73"/>
      <c r="X12" s="73"/>
      <c r="Y12" s="73"/>
      <c r="Z12" s="84"/>
      <c r="AA12" s="83"/>
      <c r="AB12" s="84"/>
      <c r="AC12" s="83"/>
    </row>
    <row r="13" spans="1:29" ht="57.75" customHeight="1" x14ac:dyDescent="0.25">
      <c r="A13" s="64">
        <v>1</v>
      </c>
      <c r="B13" s="64" t="s">
        <v>32</v>
      </c>
      <c r="C13" s="70" t="s">
        <v>153</v>
      </c>
      <c r="D13" s="64"/>
      <c r="E13" s="64"/>
      <c r="F13" s="64"/>
      <c r="G13" s="64"/>
      <c r="H13" s="64" t="s">
        <v>90</v>
      </c>
      <c r="I13" s="67" t="str">
        <f>_xlfn.CONCAT(C13,E13,G13)</f>
        <v xml:space="preserve">Inadecuada programación de metas sociales y financieras
Cambios no planificados en la formulación de planes, proyectos, metas e indicadores
Definición de objetivos, estrategias y metas sin  contexto interno y externo
No contar con datos históricos suficientes acerca del desempeño institucional  </v>
      </c>
      <c r="J13" s="61" t="s">
        <v>158</v>
      </c>
      <c r="K13" s="70" t="s">
        <v>161</v>
      </c>
      <c r="L13" s="64" t="s">
        <v>48</v>
      </c>
      <c r="M13" s="58">
        <f>+IF(L13="Rara vez",1,IF(L13="Improbable",2,IF(L13="Posible",3,IF(L13="Probable",4,IF(L13="Casi seguro",5,"")))))</f>
        <v>3</v>
      </c>
      <c r="N13" s="64" t="s">
        <v>42</v>
      </c>
      <c r="O13" s="58">
        <f>+IF(N19="Insignificante",1,IF(N19="Menor",2,IF(N19="Moderado",3,IF(N19="Mayor",4,IF(N19="Catastrofico",5,"")))))</f>
        <v>4</v>
      </c>
      <c r="P13" s="58" t="str">
        <f>+IF(OR(AND(L13="Rara vez",N13="Insignificante"),AND(L13="Rara vez",N13="Menor"),AND(L13="Improbable",N13="Menor"),AND(L13="Posible",N13="Insignificante"),AND(L13="Improbable",N13="Insignificante")),"BAJA",IF(OR(AND(L13="Probable",N13="Insignificante"),AND(L13="Posible",N13="Menor"),AND(L13="Improbable",N13="Moderado"),AND(L13="Rara vez",N13="Moderado")),"MODERADA",IF(OR(AND(L13="Casi seguro",N13="Insignificante"),AND(L13="Casi seguro",N13="Menor"),AND(L13="Probable",N13="Menor"),AND(L13="Probable",N13="Moderado"),AND(L13="Posible",N13="Moderado"),AND(L13="Improbable",N13="Mayor"),AND(L13="Rara vez",N13="Mayor")),"ALTA",IF(OR(AND(L13="Casi seguro",N13="Moderado"),AND(L13="Casi seguro",N13="Mayor"),AND(L13="Probable",N13="Mayor"),AND(L13="Posible",N13="Mayor"),AND(L13="Casi seguro",N13="Catastrofico"),AND(L13="Probable",N13="Catastrofico"),AND(L13="Posible",N13="Catastrofico"),AND(L13="Impbable",N13="Catastrofico"),AND(L13="Rara vez",N13="Catastrofico")),"EXTREMA",""))))</f>
        <v>EXTREMA</v>
      </c>
      <c r="Q13" s="64"/>
      <c r="R13" s="64" t="s">
        <v>37</v>
      </c>
      <c r="S13" s="70" t="s">
        <v>164</v>
      </c>
      <c r="T13" s="58">
        <f>'Mapa de Controles'!Z13</f>
        <v>1</v>
      </c>
      <c r="U13" s="58" t="str">
        <f>+IF(T13=1,"Rara vez",IF(T13=2,"Improbable",IF(T13=3,"Posible",IF(T13=4,"Probable",IF(T13=5,"Casi seguro","")))))</f>
        <v>Rara vez</v>
      </c>
      <c r="V13" s="58">
        <f>'Mapa de Controles'!AA13</f>
        <v>4</v>
      </c>
      <c r="W13" s="58" t="str">
        <f>+IF(V13=1,"Insignificante",IF(V13=2,"Menor",IF(V13=3,"Moderado",IF(V13=4,"Mayor",IF(V13=5,"Catastrofico","")))))</f>
        <v>Mayor</v>
      </c>
      <c r="X13" s="58" t="str">
        <f>+IF(OR(AND(U13="Rara vez",W13="Insignificante"),AND(U13="Rara vez",W13="Menor"),AND(U13="Improbable",W13="Menor"),AND(U13="Posible",W13="Insignificante"),AND(U13="Improbable",W13="Insignificante")),"BAJA",IF(OR(AND(U13="Probable",W13="Insignificante"),AND(U13="Posible",W13="Menor"),AND(U13="Improbable",W13="Moderado"),AND(U13="Rara vez",W13="Moderado")),"MODERADA",IF(OR(AND(U13="Casi seguro",W13="Insignificante"),AND(U13="Casi seguro",W13="Menor"),AND(U13="Probable",W13="Menor"),AND(U13="Probable",W13="Moderado"),AND(U13="Posible",W13="Moderado"),AND(U13="Improbable",W13="Mayor"),AND(U13="Rara vez",W13="Mayor")),"ALTA",IF(OR(AND(U13="Casi seguro",W13="Moderado"),AND(U13="Casi seguro",W13="Mayor"),AND(U13="Probable",W13="Mayor"),AND(U13="Posible",W13="Mayor"),AND(U13="Casi seguro",W13="Catastrofico"),AND(U13="Probable",W13="Catastrofico"),AND(U13="Posible",W13="Catastrofico"),AND(U13="Impbable",W13="Catastrofico"),AND(U13="Rara vez",W13="Catastrofico")),"EXTREMA",""))))</f>
        <v>ALTA</v>
      </c>
      <c r="Y13" s="75" t="str">
        <f>IF(X13="BAJA","ASUMIR EL RIESGO",IF(X13="MODERADA","ASUMIR, REDUCIR EL RIESGO",IF(X13="ALTA","REDUCIR, EVITAR, COMPARTIR O TRANSFERIR EL RIESGO",IF(X13="EXTREMA","REDUCIR, EVITAR, COMPARTIR O TRANSFERIR EL RIESGO",""))))</f>
        <v>REDUCIR, EVITAR, COMPARTIR O TRANSFERIR EL RIESGO</v>
      </c>
      <c r="Z13" s="61" t="s">
        <v>167</v>
      </c>
      <c r="AA13" s="88" t="s">
        <v>137</v>
      </c>
      <c r="AB13" s="61" t="s">
        <v>172</v>
      </c>
      <c r="AC13" s="61" t="s">
        <v>173</v>
      </c>
    </row>
    <row r="14" spans="1:29" ht="52.5" customHeight="1" x14ac:dyDescent="0.25">
      <c r="A14" s="65"/>
      <c r="B14" s="65"/>
      <c r="C14" s="71"/>
      <c r="D14" s="65"/>
      <c r="E14" s="65"/>
      <c r="F14" s="65"/>
      <c r="G14" s="65"/>
      <c r="H14" s="65"/>
      <c r="I14" s="68"/>
      <c r="J14" s="62"/>
      <c r="K14" s="71"/>
      <c r="L14" s="65"/>
      <c r="M14" s="59"/>
      <c r="N14" s="65"/>
      <c r="O14" s="59"/>
      <c r="P14" s="59"/>
      <c r="Q14" s="65"/>
      <c r="R14" s="65"/>
      <c r="S14" s="71"/>
      <c r="T14" s="59"/>
      <c r="U14" s="59"/>
      <c r="V14" s="59"/>
      <c r="W14" s="59"/>
      <c r="X14" s="59"/>
      <c r="Y14" s="76"/>
      <c r="Z14" s="62"/>
      <c r="AA14" s="89"/>
      <c r="AB14" s="62"/>
      <c r="AC14" s="62"/>
    </row>
    <row r="15" spans="1:29" ht="39.75" customHeight="1" x14ac:dyDescent="0.25">
      <c r="A15" s="66"/>
      <c r="B15" s="66"/>
      <c r="C15" s="72"/>
      <c r="D15" s="66"/>
      <c r="E15" s="66"/>
      <c r="F15" s="66"/>
      <c r="G15" s="66"/>
      <c r="H15" s="66"/>
      <c r="I15" s="69"/>
      <c r="J15" s="63"/>
      <c r="K15" s="72"/>
      <c r="L15" s="66"/>
      <c r="M15" s="60"/>
      <c r="N15" s="66"/>
      <c r="O15" s="60"/>
      <c r="P15" s="60"/>
      <c r="Q15" s="66"/>
      <c r="R15" s="66"/>
      <c r="S15" s="72"/>
      <c r="T15" s="60"/>
      <c r="U15" s="60"/>
      <c r="V15" s="60"/>
      <c r="W15" s="60"/>
      <c r="X15" s="60"/>
      <c r="Y15" s="77"/>
      <c r="Z15" s="63"/>
      <c r="AA15" s="90"/>
      <c r="AB15" s="63"/>
      <c r="AC15" s="63"/>
    </row>
    <row r="16" spans="1:29" ht="41.25" customHeight="1" x14ac:dyDescent="0.25">
      <c r="A16" s="64">
        <v>2</v>
      </c>
      <c r="B16" s="64" t="s">
        <v>32</v>
      </c>
      <c r="C16" s="70" t="s">
        <v>154</v>
      </c>
      <c r="D16" s="64" t="s">
        <v>102</v>
      </c>
      <c r="E16" s="70" t="s">
        <v>156</v>
      </c>
      <c r="F16" s="61" t="s">
        <v>118</v>
      </c>
      <c r="G16" s="70" t="s">
        <v>157</v>
      </c>
      <c r="H16" s="64" t="s">
        <v>45</v>
      </c>
      <c r="I16" s="67" t="str">
        <f>_xlfn.CONCAT(C16,E16,G16)</f>
        <v>Desconocimiento y no aplicabilidad de la normatividad externaInadecuada  articulación con el ente municipalCambios en el contexto interno y externo</v>
      </c>
      <c r="J16" s="61" t="s">
        <v>159</v>
      </c>
      <c r="K16" s="61" t="s">
        <v>162</v>
      </c>
      <c r="L16" s="64" t="s">
        <v>48</v>
      </c>
      <c r="M16" s="58">
        <f>+IF(L16="Rara vez",1,IF(L16="Improbable",2,IF(L16="Posible",3,IF(L16="Probable",4,IF(L16="Casi seguro",5,"")))))</f>
        <v>3</v>
      </c>
      <c r="N16" s="64" t="s">
        <v>42</v>
      </c>
      <c r="O16" s="58">
        <f t="shared" ref="O16" si="0">+IF(N16="Insignificante",1,IF(N16="Menor",2,IF(N16="Moderado",3,IF(N16="Mayor",4,IF(N16="Catastrofico",5,"")))))</f>
        <v>4</v>
      </c>
      <c r="P16" s="58" t="str">
        <f t="shared" ref="P16" si="1">+IF(OR(AND(L16="Rara vez",N16="Insignificante"),AND(L16="Rara vez",N16="Menor"),AND(L16="Improbable",N16="Menor"),AND(L16="Posible",N16="Insignificante"),AND(L16="Improbable",N16="Insignificante")),"BAJA",IF(OR(AND(L16="Probable",N16="Insignificante"),AND(L16="Posible",N16="Menor"),AND(L16="Improbable",N16="Moderado"),AND(L16="Rara vez",N16="Moderado")),"MODERADA",IF(OR(AND(L16="Casi seguro",N16="Insignificante"),AND(L16="Casi seguro",N16="Menor"),AND(L16="Probable",N16="Menor"),AND(L16="Probable",N16="Moderado"),AND(L16="Posible",N16="Moderado"),AND(L16="Improbable",N16="Mayor"),AND(L16="Rara vez",N16="Mayor")),"ALTA",IF(OR(AND(L16="Casi seguro",N16="Moderado"),AND(L16="Casi seguro",N16="Mayor"),AND(L16="Probable",N16="Mayor"),AND(L16="Posible",N16="Mayor"),AND(L16="Casi seguro",N16="Catastrofico"),AND(L16="Probable",N16="Catastrofico"),AND(L16="Posible",N16="Catastrofico"),AND(L16="Impbable",N16="Catastrofico"),AND(L16="Rara vez",N16="Catastrofico")),"EXTREMA",""))))</f>
        <v>EXTREMA</v>
      </c>
      <c r="Q16" s="64"/>
      <c r="R16" s="64" t="s">
        <v>37</v>
      </c>
      <c r="S16" s="70" t="s">
        <v>165</v>
      </c>
      <c r="T16" s="58">
        <f>'Mapa de Controles'!Z16</f>
        <v>2</v>
      </c>
      <c r="U16" s="58" t="str">
        <f>+IF(T16=1,"Rara vez",IF(T16=2,"Improbable",IF(T16=3,"Posible",IF(T16=4,"Probable",IF(T16=5,"Casi seguro","")))))</f>
        <v>Improbable</v>
      </c>
      <c r="V16" s="58">
        <f>'Mapa de Controles'!AA16</f>
        <v>4</v>
      </c>
      <c r="W16" s="58" t="str">
        <f t="shared" ref="W16" si="2">+IF(V16=1,"Insignificante",IF(V16=2,"Menor",IF(V16=3,"Moderado",IF(V16=4,"Mayor",IF(V16=5,"Catastrofico","")))))</f>
        <v>Mayor</v>
      </c>
      <c r="X16" s="58" t="str">
        <f>+IF(OR(AND(U16="Rara vez",W16="Insignificante"),AND(U16="Rara vez",W16="Menor"),AND(U16="Improbable",W16="Menor"),AND(U16="Posible",W16="Insignificante"),AND(U16="Improbable",W16="Insignificante")),"BAJA",IF(OR(AND(U16="Probable",W16="Insignificante"),AND(U16="Posible",W16="Menor"),AND(U16="Improbable",W16="Moderado"),AND(U16="Rara vez",W16="Moderado")),"MODERADA",IF(OR(AND(U16="Casi seguro",W16="Insignificante"),AND(U16="Casi seguro",W16="Menor"),AND(U16="Probable",W16="Menor"),AND(U16="Probable",W16="Moderado"),AND(U16="Posible",W16="Moderado"),AND(U16="Improbable",W16="Mayor"),AND(U16="Rara vez",W16="Mayor")),"ALTA",IF(OR(AND(U16="Casi seguro",W16="Moderado"),AND(U16="Casi seguro",W16="Mayor"),AND(U16="Probable",W16="Mayor"),AND(U16="Posible",W16="Mayor"),AND(U16="Casi seguro",W16="Catastrofico"),AND(U16="Probable",W16="Catastrofico"),AND(U16="Posible",W16="Catastrofico"),AND(U16="Impbable",W16="Catastrofico"),AND(U16="Rara vez",W16="Catastrofico")),"EXTREMA",""))))</f>
        <v>ALTA</v>
      </c>
      <c r="Y16" s="75" t="str">
        <f t="shared" ref="Y16" si="3">IF(X16="BAJA","ASUMIR EL RIESGO",IF(X16="MODERADA","ASUMIR, REDUCIR EL RIESGO",IF(X16="ALTA","REDUCIR, EVITAR, COMPARTIR O TRANSFERIR EL RIESGO",IF(X16="EXTREMA","REDUCIR, EVITAR, COMPARTIR O TRANSFERIR EL RIESGO",""))))</f>
        <v>REDUCIR, EVITAR, COMPARTIR O TRANSFERIR EL RIESGO</v>
      </c>
      <c r="Z16" s="61" t="s">
        <v>168</v>
      </c>
      <c r="AA16" s="61" t="s">
        <v>170</v>
      </c>
      <c r="AB16" s="61" t="s">
        <v>172</v>
      </c>
      <c r="AC16" s="61" t="s">
        <v>174</v>
      </c>
    </row>
    <row r="17" spans="1:29" ht="60.75" customHeight="1" x14ac:dyDescent="0.25">
      <c r="A17" s="65"/>
      <c r="B17" s="65"/>
      <c r="C17" s="71"/>
      <c r="D17" s="65"/>
      <c r="E17" s="71"/>
      <c r="F17" s="62"/>
      <c r="G17" s="71"/>
      <c r="H17" s="65"/>
      <c r="I17" s="68"/>
      <c r="J17" s="62"/>
      <c r="K17" s="62"/>
      <c r="L17" s="65"/>
      <c r="M17" s="59"/>
      <c r="N17" s="65"/>
      <c r="O17" s="59"/>
      <c r="P17" s="59"/>
      <c r="Q17" s="65"/>
      <c r="R17" s="65"/>
      <c r="S17" s="71"/>
      <c r="T17" s="59"/>
      <c r="U17" s="59"/>
      <c r="V17" s="59"/>
      <c r="W17" s="59"/>
      <c r="X17" s="59"/>
      <c r="Y17" s="76"/>
      <c r="Z17" s="62"/>
      <c r="AA17" s="62"/>
      <c r="AB17" s="62"/>
      <c r="AC17" s="62"/>
    </row>
    <row r="18" spans="1:29" ht="46.5" customHeight="1" x14ac:dyDescent="0.25">
      <c r="A18" s="66"/>
      <c r="B18" s="66"/>
      <c r="C18" s="72"/>
      <c r="D18" s="66"/>
      <c r="E18" s="72"/>
      <c r="F18" s="63"/>
      <c r="G18" s="72"/>
      <c r="H18" s="66"/>
      <c r="I18" s="69"/>
      <c r="J18" s="63"/>
      <c r="K18" s="63"/>
      <c r="L18" s="66"/>
      <c r="M18" s="60"/>
      <c r="N18" s="66"/>
      <c r="O18" s="60"/>
      <c r="P18" s="60"/>
      <c r="Q18" s="66"/>
      <c r="R18" s="66"/>
      <c r="S18" s="72"/>
      <c r="T18" s="60"/>
      <c r="U18" s="60"/>
      <c r="V18" s="60"/>
      <c r="W18" s="60"/>
      <c r="X18" s="60"/>
      <c r="Y18" s="77"/>
      <c r="Z18" s="63"/>
      <c r="AA18" s="63"/>
      <c r="AB18" s="63"/>
      <c r="AC18" s="63"/>
    </row>
    <row r="19" spans="1:29" ht="51.75" customHeight="1" x14ac:dyDescent="0.25">
      <c r="A19" s="64">
        <v>3</v>
      </c>
      <c r="B19" s="64" t="s">
        <v>95</v>
      </c>
      <c r="C19" s="61" t="s">
        <v>155</v>
      </c>
      <c r="D19" s="64"/>
      <c r="E19" s="64"/>
      <c r="F19" s="64"/>
      <c r="G19" s="64"/>
      <c r="H19" s="64" t="s">
        <v>90</v>
      </c>
      <c r="I19" s="67" t="str">
        <f>_xlfn.CONCAT(C19,E19,G19)</f>
        <v>No contar con datos históricos suficientes acerca del desempeño institucional  
Cambios no planificados en la formulación de la planeación 
Falta de coordinación y articulación de la Alta Dirección con respecto a la lineamientos de programación</v>
      </c>
      <c r="J19" s="61" t="s">
        <v>160</v>
      </c>
      <c r="K19" s="61" t="s">
        <v>163</v>
      </c>
      <c r="L19" s="64" t="s">
        <v>48</v>
      </c>
      <c r="M19" s="58">
        <f>+IF(L19="Rara vez",1,IF(L19="Improbable",2,IF(L19="Posible",3,IF(L19="Probable",4,IF(L19="Casi seguro",5,"")))))</f>
        <v>3</v>
      </c>
      <c r="N19" s="64" t="s">
        <v>42</v>
      </c>
      <c r="O19" s="58">
        <f>+IF(N19="Insignificante",1,IF(N19="Menor",2,IF(N19="Moderado",3,IF(N19="Mayor",4,IF(N19="Catastrofico",5,"")))))</f>
        <v>4</v>
      </c>
      <c r="P19" s="58" t="str">
        <f t="shared" ref="P19" si="4">+IF(OR(AND(L19="Rara vez",N19="Insignificante"),AND(L19="Rara vez",N19="Menor"),AND(L19="Improbable",N19="Menor"),AND(L19="Posible",N19="Insignificante"),AND(L19="Improbable",N19="Insignificante")),"BAJA",IF(OR(AND(L19="Probable",N19="Insignificante"),AND(L19="Posible",N19="Menor"),AND(L19="Improbable",N19="Moderado"),AND(L19="Rara vez",N19="Moderado")),"MODERADA",IF(OR(AND(L19="Casi seguro",N19="Insignificante"),AND(L19="Casi seguro",N19="Menor"),AND(L19="Probable",N19="Menor"),AND(L19="Probable",N19="Moderado"),AND(L19="Posible",N19="Moderado"),AND(L19="Improbable",N19="Mayor"),AND(L19="Rara vez",N19="Mayor")),"ALTA",IF(OR(AND(L19="Casi seguro",N19="Moderado"),AND(L19="Casi seguro",N19="Mayor"),AND(L19="Probable",N19="Mayor"),AND(L19="Posible",N19="Mayor"),AND(L19="Casi seguro",N19="Catastrofico"),AND(L19="Probable",N19="Catastrofico"),AND(L19="Posible",N19="Catastrofico"),AND(L19="Impbable",N19="Catastrofico"),AND(L19="Rara vez",N19="Catastrofico")),"EXTREMA",""))))</f>
        <v>EXTREMA</v>
      </c>
      <c r="Q19" s="64"/>
      <c r="R19" s="64"/>
      <c r="S19" s="70" t="s">
        <v>166</v>
      </c>
      <c r="T19" s="58">
        <f>'Mapa de Controles'!Z19</f>
        <v>1</v>
      </c>
      <c r="U19" s="58" t="str">
        <f>+IF(T19=1,"Rara vez",IF(T19=2,"Improbable",IF(T19=3,"Posible",IF(T19=4,"Probable",IF(T19=5,"Casi seguro","")))))</f>
        <v>Rara vez</v>
      </c>
      <c r="V19" s="58">
        <f>'Mapa de Controles'!AA19</f>
        <v>4</v>
      </c>
      <c r="W19" s="58" t="str">
        <f t="shared" ref="W19" si="5">+IF(V19=1,"Insignificante",IF(V19=2,"Menor",IF(V19=3,"Moderado",IF(V19=4,"Mayor",IF(V19=5,"Catastrofico","")))))</f>
        <v>Mayor</v>
      </c>
      <c r="X19" s="58" t="str">
        <f t="shared" ref="X19" si="6">+IF(OR(AND(U19="Rara vez",W19="Insignificante"),AND(U19="Rara vez",W19="Menor"),AND(U19="Improbable",W19="Menor"),AND(U19="Posible",W19="Insignificante"),AND(U19="Improbable",W19="Insignificante")),"BAJA",IF(OR(AND(U19="Probable",W19="Insignificante"),AND(U19="Posible",W19="Menor"),AND(U19="Improbable",W19="Moderado"),AND(U19="Rara vez",W19="Moderado")),"MODERADA",IF(OR(AND(U19="Casi seguro",W19="Insignificante"),AND(U19="Casi seguro",W19="Menor"),AND(U19="Probable",W19="Menor"),AND(U19="Probable",W19="Moderado"),AND(U19="Posible",W19="Moderado"),AND(U19="Improbable",W19="Mayor"),AND(U19="Rara vez",W19="Mayor")),"ALTA",IF(OR(AND(U19="Casi seguro",W19="Moderado"),AND(U19="Casi seguro",W19="Mayor"),AND(U19="Probable",W19="Mayor"),AND(U19="Posible",W19="Mayor"),AND(U19="Casi seguro",W19="Catastrofico"),AND(U19="Probable",W19="Catastrofico"),AND(U19="Posible",W19="Catastrofico"),AND(U19="Impbable",W19="Catastrofico"),AND(U19="Rara vez",W19="Catastrofico")),"EXTREMA",""))))</f>
        <v>ALTA</v>
      </c>
      <c r="Y19" s="75" t="str">
        <f t="shared" ref="Y19" si="7">IF(X19="BAJA","ASUMIR EL RIESGO",IF(X19="MODERADA","ASUMIR, REDUCIR EL RIESGO",IF(X19="ALTA","REDUCIR, EVITAR, COMPARTIR O TRANSFERIR EL RIESGO",IF(X19="EXTREMA","REDUCIR, EVITAR, COMPARTIR O TRANSFERIR EL RIESGO",""))))</f>
        <v>REDUCIR, EVITAR, COMPARTIR O TRANSFERIR EL RIESGO</v>
      </c>
      <c r="Z19" s="61" t="s">
        <v>169</v>
      </c>
      <c r="AA19" s="61" t="s">
        <v>171</v>
      </c>
      <c r="AB19" s="61" t="s">
        <v>172</v>
      </c>
      <c r="AC19" s="61" t="s">
        <v>175</v>
      </c>
    </row>
    <row r="20" spans="1:29" ht="59.25" customHeight="1" x14ac:dyDescent="0.25">
      <c r="A20" s="65"/>
      <c r="B20" s="65"/>
      <c r="C20" s="65"/>
      <c r="D20" s="65"/>
      <c r="E20" s="65"/>
      <c r="F20" s="65"/>
      <c r="G20" s="65"/>
      <c r="H20" s="65"/>
      <c r="I20" s="68"/>
      <c r="J20" s="65"/>
      <c r="K20" s="62"/>
      <c r="L20" s="65"/>
      <c r="M20" s="59"/>
      <c r="N20" s="65"/>
      <c r="O20" s="59"/>
      <c r="P20" s="59"/>
      <c r="Q20" s="65"/>
      <c r="R20" s="65"/>
      <c r="S20" s="71"/>
      <c r="T20" s="59"/>
      <c r="U20" s="59"/>
      <c r="V20" s="59"/>
      <c r="W20" s="59"/>
      <c r="X20" s="59"/>
      <c r="Y20" s="76"/>
      <c r="Z20" s="62"/>
      <c r="AA20" s="62"/>
      <c r="AB20" s="62"/>
      <c r="AC20" s="62"/>
    </row>
    <row r="21" spans="1:29" ht="57.75" customHeight="1" x14ac:dyDescent="0.25">
      <c r="A21" s="66"/>
      <c r="B21" s="66"/>
      <c r="C21" s="66"/>
      <c r="D21" s="66"/>
      <c r="E21" s="66"/>
      <c r="F21" s="66"/>
      <c r="G21" s="66"/>
      <c r="H21" s="66"/>
      <c r="I21" s="69"/>
      <c r="J21" s="66"/>
      <c r="K21" s="63"/>
      <c r="L21" s="66"/>
      <c r="M21" s="60"/>
      <c r="N21" s="66"/>
      <c r="O21" s="60"/>
      <c r="P21" s="60"/>
      <c r="Q21" s="66"/>
      <c r="R21" s="66"/>
      <c r="S21" s="72"/>
      <c r="T21" s="60"/>
      <c r="U21" s="60"/>
      <c r="V21" s="60"/>
      <c r="W21" s="60"/>
      <c r="X21" s="60"/>
      <c r="Y21" s="77"/>
      <c r="Z21" s="63"/>
      <c r="AA21" s="63"/>
      <c r="AB21" s="63"/>
      <c r="AC21" s="63"/>
    </row>
  </sheetData>
  <mergeCells count="125">
    <mergeCell ref="AB11:AB12"/>
    <mergeCell ref="AC11:AC12"/>
    <mergeCell ref="Z10:AC10"/>
    <mergeCell ref="Q10:Y10"/>
    <mergeCell ref="T11:W11"/>
    <mergeCell ref="W13:W15"/>
    <mergeCell ref="W16:W18"/>
    <mergeCell ref="W19:W21"/>
    <mergeCell ref="V16:V18"/>
    <mergeCell ref="V19:V21"/>
    <mergeCell ref="T16:T18"/>
    <mergeCell ref="X16:X18"/>
    <mergeCell ref="U19:U21"/>
    <mergeCell ref="T12:U12"/>
    <mergeCell ref="V12:W12"/>
    <mergeCell ref="X11:X12"/>
    <mergeCell ref="Z11:Z12"/>
    <mergeCell ref="AA11:AA12"/>
    <mergeCell ref="R16:R18"/>
    <mergeCell ref="Z13:Z15"/>
    <mergeCell ref="AA13:AA15"/>
    <mergeCell ref="Z16:Z18"/>
    <mergeCell ref="AA16:AA18"/>
    <mergeCell ref="U16:U18"/>
    <mergeCell ref="Y16:Y18"/>
    <mergeCell ref="J16:J18"/>
    <mergeCell ref="J19:J21"/>
    <mergeCell ref="K19:K21"/>
    <mergeCell ref="L19:L21"/>
    <mergeCell ref="M19:M21"/>
    <mergeCell ref="L10:P10"/>
    <mergeCell ref="Q12:R12"/>
    <mergeCell ref="Q11:S11"/>
    <mergeCell ref="A10:A12"/>
    <mergeCell ref="B10:G10"/>
    <mergeCell ref="B11:G11"/>
    <mergeCell ref="L12:M12"/>
    <mergeCell ref="N12:O12"/>
    <mergeCell ref="H10:K11"/>
    <mergeCell ref="O16:O18"/>
    <mergeCell ref="P16:P18"/>
    <mergeCell ref="Q16:Q18"/>
    <mergeCell ref="L11:O11"/>
    <mergeCell ref="I16:I18"/>
    <mergeCell ref="J13:J15"/>
    <mergeCell ref="K13:K15"/>
    <mergeCell ref="L13:L15"/>
    <mergeCell ref="M13:M15"/>
    <mergeCell ref="N13:N15"/>
    <mergeCell ref="K16:K18"/>
    <mergeCell ref="L16:L18"/>
    <mergeCell ref="M16:M18"/>
    <mergeCell ref="N16:N18"/>
    <mergeCell ref="X19:X21"/>
    <mergeCell ref="S19:S21"/>
    <mergeCell ref="S16:S18"/>
    <mergeCell ref="Y11:Y12"/>
    <mergeCell ref="P13:P15"/>
    <mergeCell ref="Q13:Q15"/>
    <mergeCell ref="T13:T15"/>
    <mergeCell ref="V13:V15"/>
    <mergeCell ref="X13:X15"/>
    <mergeCell ref="U13:U15"/>
    <mergeCell ref="P11:P12"/>
    <mergeCell ref="S13:S15"/>
    <mergeCell ref="R13:R15"/>
    <mergeCell ref="Y13:Y15"/>
    <mergeCell ref="T19:T21"/>
    <mergeCell ref="P19:P21"/>
    <mergeCell ref="Q19:Q21"/>
    <mergeCell ref="R19:R21"/>
    <mergeCell ref="N19:N21"/>
    <mergeCell ref="Y19:Y21"/>
    <mergeCell ref="A13:A15"/>
    <mergeCell ref="B13:B15"/>
    <mergeCell ref="C13:C15"/>
    <mergeCell ref="D13:D15"/>
    <mergeCell ref="E13:E15"/>
    <mergeCell ref="F13:F15"/>
    <mergeCell ref="G13:G15"/>
    <mergeCell ref="H13:H15"/>
    <mergeCell ref="I13:I15"/>
    <mergeCell ref="A16:A18"/>
    <mergeCell ref="B19:B21"/>
    <mergeCell ref="C19:C21"/>
    <mergeCell ref="D19:D21"/>
    <mergeCell ref="E19:E21"/>
    <mergeCell ref="F19:F21"/>
    <mergeCell ref="G19:G21"/>
    <mergeCell ref="H19:H21"/>
    <mergeCell ref="I19:I21"/>
    <mergeCell ref="D16:D18"/>
    <mergeCell ref="E16:E18"/>
    <mergeCell ref="F16:F18"/>
    <mergeCell ref="G16:G18"/>
    <mergeCell ref="H16:H18"/>
    <mergeCell ref="A19:A21"/>
    <mergeCell ref="B16:B18"/>
    <mergeCell ref="C16:C18"/>
    <mergeCell ref="O19:O21"/>
    <mergeCell ref="AB13:AB15"/>
    <mergeCell ref="AC13:AC15"/>
    <mergeCell ref="AB16:AB18"/>
    <mergeCell ref="AC16:AC18"/>
    <mergeCell ref="Z19:Z21"/>
    <mergeCell ref="AA19:AA21"/>
    <mergeCell ref="AB19:AB21"/>
    <mergeCell ref="AC19:AC21"/>
    <mergeCell ref="O13:O15"/>
    <mergeCell ref="T6:AC6"/>
    <mergeCell ref="I5:S5"/>
    <mergeCell ref="A5:H5"/>
    <mergeCell ref="A6:H6"/>
    <mergeCell ref="I6:S6"/>
    <mergeCell ref="A8:B8"/>
    <mergeCell ref="E8:F8"/>
    <mergeCell ref="H8:AC8"/>
    <mergeCell ref="A1:C4"/>
    <mergeCell ref="D1:AA2"/>
    <mergeCell ref="D3:AA4"/>
    <mergeCell ref="AB1:AC1"/>
    <mergeCell ref="AB2:AC2"/>
    <mergeCell ref="AB3:AC3"/>
    <mergeCell ref="AB4:AC4"/>
    <mergeCell ref="T5:AC5"/>
  </mergeCells>
  <phoneticPr fontId="10"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Metodologia!$A$5:$A$10</xm:f>
          </x14:formula1>
          <xm:sqref>B13 B19 B16</xm:sqref>
        </x14:dataValidation>
        <x14:dataValidation type="list" allowBlank="1" showInputMessage="1" showErrorMessage="1" xr:uid="{00000000-0002-0000-0000-000001000000}">
          <x14:formula1>
            <xm:f>Metodologia!$A$13:$A$17</xm:f>
          </x14:formula1>
          <xm:sqref>D13 D19 D16</xm:sqref>
        </x14:dataValidation>
        <x14:dataValidation type="list" allowBlank="1" showInputMessage="1" showErrorMessage="1" xr:uid="{00000000-0002-0000-0000-000002000000}">
          <x14:formula1>
            <xm:f>Metodologia!$A$20:$A$26</xm:f>
          </x14:formula1>
          <xm:sqref>F13 F19 F16</xm:sqref>
        </x14:dataValidation>
        <x14:dataValidation type="list" allowBlank="1" showInputMessage="1" showErrorMessage="1" xr:uid="{00000000-0002-0000-0000-000003000000}">
          <x14:formula1>
            <xm:f>Metodologia!$C$4:$C$12</xm:f>
          </x14:formula1>
          <xm:sqref>H13 H16 H19</xm:sqref>
        </x14:dataValidation>
        <x14:dataValidation type="list" allowBlank="1" showInputMessage="1" showErrorMessage="1" xr:uid="{00000000-0002-0000-0000-000004000000}">
          <x14:formula1>
            <xm:f>Metodologia!$C$15:$C$16</xm:f>
          </x14:formula1>
          <xm:sqref>R13 R16 R19</xm:sqref>
        </x14:dataValidation>
        <x14:dataValidation type="list" allowBlank="1" showInputMessage="1" showErrorMessage="1" xr:uid="{00000000-0002-0000-0000-000005000000}">
          <x14:formula1>
            <xm:f>Metodologia!$C$19:$C$23</xm:f>
          </x14:formula1>
          <xm:sqref>L13:L21</xm:sqref>
        </x14:dataValidation>
        <x14:dataValidation type="list" allowBlank="1" showInputMessage="1" showErrorMessage="1" xr:uid="{00000000-0002-0000-0000-000006000000}">
          <x14:formula1>
            <xm:f>Metodologia!$C$26:$C$30</xm:f>
          </x14:formula1>
          <xm:sqref>N13:N21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1"/>
  <sheetViews>
    <sheetView view="pageBreakPreview" topLeftCell="AB17" zoomScaleNormal="100" zoomScaleSheetLayoutView="100" workbookViewId="0">
      <selection activeCell="AH16" sqref="AH16:AH18"/>
    </sheetView>
  </sheetViews>
  <sheetFormatPr baseColWidth="10" defaultColWidth="11.42578125" defaultRowHeight="15" x14ac:dyDescent="0.25"/>
  <cols>
    <col min="1" max="1" width="5.7109375" style="9" customWidth="1"/>
    <col min="2" max="2" width="15.7109375" style="9" customWidth="1"/>
    <col min="3" max="3" width="36.28515625" style="9" customWidth="1"/>
    <col min="4" max="4" width="26" style="9" customWidth="1"/>
    <col min="5" max="5" width="34.42578125" style="9" customWidth="1"/>
    <col min="6" max="6" width="36" style="9" customWidth="1"/>
    <col min="7" max="7" width="35.140625" style="9" customWidth="1"/>
    <col min="8" max="8" width="15.7109375" style="9" customWidth="1"/>
    <col min="9" max="9" width="20" style="9" customWidth="1"/>
    <col min="10" max="10" width="11.42578125" style="9" customWidth="1"/>
    <col min="11" max="11" width="21.85546875" style="9" customWidth="1"/>
    <col min="12" max="12" width="15.28515625" style="9" customWidth="1"/>
    <col min="13" max="13" width="32.42578125" style="9" customWidth="1"/>
    <col min="14" max="14" width="15.28515625" style="9" customWidth="1"/>
    <col min="15" max="15" width="33.28515625" style="9" customWidth="1"/>
    <col min="16" max="16" width="15.28515625" style="9" customWidth="1"/>
    <col min="17" max="17" width="25.7109375" style="9" customWidth="1"/>
    <col min="18" max="18" width="15.28515625" style="9" customWidth="1"/>
    <col min="19" max="19" width="36.7109375" style="9" customWidth="1"/>
    <col min="20" max="20" width="15.28515625" style="9" customWidth="1"/>
    <col min="21" max="21" width="31.42578125" style="9" customWidth="1"/>
    <col min="22" max="22" width="11.42578125" style="9"/>
    <col min="23" max="23" width="19.140625" style="9" customWidth="1"/>
    <col min="24" max="24" width="20.28515625" style="9" customWidth="1"/>
    <col min="25" max="25" width="14" style="9" customWidth="1"/>
    <col min="26" max="26" width="16.85546875" style="9" customWidth="1"/>
    <col min="27" max="28" width="15.7109375" style="9" customWidth="1"/>
    <col min="29" max="29" width="16.7109375" style="9" customWidth="1"/>
    <col min="30" max="30" width="22.42578125" style="9" bestFit="1" customWidth="1"/>
    <col min="31" max="31" width="11.42578125" style="9"/>
    <col min="32" max="32" width="19.42578125" style="9" customWidth="1"/>
    <col min="33" max="33" width="22.5703125" style="9" customWidth="1"/>
    <col min="34" max="34" width="26" style="9" customWidth="1"/>
    <col min="35" max="35" width="20.42578125" style="9" customWidth="1"/>
    <col min="36" max="16384" width="11.42578125" style="9"/>
  </cols>
  <sheetData>
    <row r="1" spans="1:35" ht="20.25" customHeight="1" x14ac:dyDescent="0.25">
      <c r="A1" s="137"/>
      <c r="B1" s="137"/>
      <c r="C1" s="137"/>
      <c r="D1" s="96" t="s">
        <v>142</v>
      </c>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101" t="s">
        <v>139</v>
      </c>
      <c r="AI1" s="101"/>
    </row>
    <row r="2" spans="1:35" ht="19.5" customHeight="1" x14ac:dyDescent="0.25">
      <c r="A2" s="137"/>
      <c r="B2" s="137"/>
      <c r="C2" s="137"/>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101" t="s">
        <v>140</v>
      </c>
      <c r="AI2" s="101"/>
    </row>
    <row r="3" spans="1:35" ht="21.75" customHeight="1" x14ac:dyDescent="0.25">
      <c r="A3" s="137"/>
      <c r="B3" s="137"/>
      <c r="C3" s="137"/>
      <c r="D3" s="96" t="s">
        <v>143</v>
      </c>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101" t="s">
        <v>141</v>
      </c>
      <c r="AI3" s="101"/>
    </row>
    <row r="4" spans="1:35" ht="15" customHeight="1" x14ac:dyDescent="0.25">
      <c r="A4" s="137"/>
      <c r="B4" s="137"/>
      <c r="C4" s="137"/>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101" t="s">
        <v>138</v>
      </c>
      <c r="AI4" s="101"/>
    </row>
    <row r="5" spans="1:35" s="10" customFormat="1" x14ac:dyDescent="0.25">
      <c r="A5" s="98" t="s">
        <v>144</v>
      </c>
      <c r="B5" s="98"/>
      <c r="C5" s="98"/>
      <c r="D5" s="98"/>
      <c r="E5" s="98"/>
      <c r="F5" s="98"/>
      <c r="G5" s="98"/>
      <c r="H5" s="98"/>
      <c r="I5" s="98"/>
      <c r="J5" s="98"/>
      <c r="K5" s="98"/>
      <c r="L5" s="97" t="s">
        <v>145</v>
      </c>
      <c r="M5" s="97"/>
      <c r="N5" s="97"/>
      <c r="O5" s="97"/>
      <c r="P5" s="97"/>
      <c r="Q5" s="97"/>
      <c r="R5" s="97"/>
      <c r="S5" s="97"/>
      <c r="T5" s="97"/>
      <c r="U5" s="97"/>
      <c r="V5" s="97"/>
      <c r="W5" s="97" t="s">
        <v>146</v>
      </c>
      <c r="X5" s="97"/>
      <c r="Y5" s="97"/>
      <c r="Z5" s="97"/>
      <c r="AA5" s="97"/>
      <c r="AB5" s="97"/>
      <c r="AC5" s="97"/>
      <c r="AD5" s="97"/>
      <c r="AE5" s="97"/>
      <c r="AF5" s="97"/>
      <c r="AG5" s="97"/>
      <c r="AH5" s="97"/>
      <c r="AI5" s="97"/>
    </row>
    <row r="6" spans="1:35" s="11" customFormat="1" ht="13.5" x14ac:dyDescent="0.25">
      <c r="A6" s="99" t="s">
        <v>147</v>
      </c>
      <c r="B6" s="99"/>
      <c r="C6" s="99"/>
      <c r="D6" s="99"/>
      <c r="E6" s="99"/>
      <c r="F6" s="99"/>
      <c r="G6" s="99"/>
      <c r="H6" s="99"/>
      <c r="I6" s="99"/>
      <c r="J6" s="99"/>
      <c r="K6" s="99"/>
      <c r="L6" s="100" t="s">
        <v>147</v>
      </c>
      <c r="M6" s="100"/>
      <c r="N6" s="100"/>
      <c r="O6" s="100"/>
      <c r="P6" s="100"/>
      <c r="Q6" s="100"/>
      <c r="R6" s="100"/>
      <c r="S6" s="100"/>
      <c r="T6" s="100"/>
      <c r="U6" s="100"/>
      <c r="V6" s="100"/>
      <c r="W6" s="100" t="s">
        <v>148</v>
      </c>
      <c r="X6" s="100"/>
      <c r="Y6" s="100"/>
      <c r="Z6" s="100"/>
      <c r="AA6" s="100"/>
      <c r="AB6" s="100"/>
      <c r="AC6" s="100"/>
      <c r="AD6" s="100"/>
      <c r="AE6" s="100"/>
      <c r="AF6" s="100"/>
      <c r="AG6" s="100"/>
      <c r="AH6" s="100"/>
      <c r="AI6" s="100"/>
    </row>
    <row r="7" spans="1:35" ht="15.75" thickBot="1" x14ac:dyDescent="0.3">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row>
    <row r="8" spans="1:35" s="8" customFormat="1" ht="29.25" customHeight="1" thickBot="1" x14ac:dyDescent="0.3">
      <c r="A8" s="92" t="s">
        <v>0</v>
      </c>
      <c r="B8" s="93"/>
      <c r="C8" s="14" t="str">
        <f>'Mapa de Riesgos'!C8</f>
        <v>Direccionamiento Estrategico</v>
      </c>
      <c r="D8" s="15" t="s">
        <v>149</v>
      </c>
      <c r="E8" s="94" t="str">
        <f>'Mapa de Riesgos'!E8</f>
        <v>Gerente</v>
      </c>
      <c r="F8" s="95"/>
      <c r="G8" s="15" t="s">
        <v>150</v>
      </c>
      <c r="H8" s="138" t="str">
        <f>'Mapa de Riesgos'!H8</f>
        <v>Definir la ruta estratégica que guiará la gestión institucional de la ESE Vidasinu con miras a satisfacer las necesidades de sus grupos de valor en torno a la satisfacción de las necesidades de sus usuarios, focalizando sus procesos y con el uso de sus recursos para dar cumplimiento a su misión.</v>
      </c>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9"/>
    </row>
    <row r="9" spans="1:35" x14ac:dyDescent="0.25">
      <c r="A9" s="20"/>
      <c r="B9" s="21"/>
      <c r="C9" s="22"/>
      <c r="D9" s="23"/>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5"/>
    </row>
    <row r="10" spans="1:35" ht="15" customHeight="1" x14ac:dyDescent="0.25">
      <c r="A10" s="121" t="s">
        <v>2</v>
      </c>
      <c r="B10" s="124" t="s">
        <v>51</v>
      </c>
      <c r="C10" s="125"/>
      <c r="D10" s="125"/>
      <c r="E10" s="126"/>
      <c r="F10" s="112" t="s">
        <v>11</v>
      </c>
      <c r="G10" s="136"/>
      <c r="H10" s="136"/>
      <c r="I10" s="136"/>
      <c r="J10" s="136"/>
      <c r="K10" s="136"/>
      <c r="L10" s="136"/>
      <c r="M10" s="136"/>
      <c r="N10" s="136"/>
      <c r="O10" s="136"/>
      <c r="P10" s="136"/>
      <c r="Q10" s="136"/>
      <c r="R10" s="136"/>
      <c r="S10" s="136"/>
      <c r="T10" s="136"/>
      <c r="U10" s="136"/>
      <c r="V10" s="113"/>
      <c r="W10" s="130" t="s">
        <v>52</v>
      </c>
      <c r="X10" s="130" t="s">
        <v>53</v>
      </c>
      <c r="Y10" s="130" t="s">
        <v>54</v>
      </c>
      <c r="Z10" s="130" t="s">
        <v>55</v>
      </c>
      <c r="AA10" s="130" t="s">
        <v>56</v>
      </c>
      <c r="AB10" s="130" t="s">
        <v>57</v>
      </c>
      <c r="AC10" s="130" t="s">
        <v>58</v>
      </c>
      <c r="AD10" s="142" t="s">
        <v>14</v>
      </c>
      <c r="AE10" s="143"/>
      <c r="AF10" s="130" t="s">
        <v>59</v>
      </c>
      <c r="AG10" s="130" t="s">
        <v>60</v>
      </c>
      <c r="AH10" s="130" t="s">
        <v>18</v>
      </c>
      <c r="AI10" s="130" t="s">
        <v>61</v>
      </c>
    </row>
    <row r="11" spans="1:35" ht="15" customHeight="1" x14ac:dyDescent="0.25">
      <c r="A11" s="122"/>
      <c r="B11" s="127"/>
      <c r="C11" s="128"/>
      <c r="D11" s="128"/>
      <c r="E11" s="129"/>
      <c r="F11" s="130" t="s">
        <v>62</v>
      </c>
      <c r="G11" s="130" t="s">
        <v>63</v>
      </c>
      <c r="H11" s="130" t="s">
        <v>64</v>
      </c>
      <c r="I11" s="132" t="s">
        <v>65</v>
      </c>
      <c r="J11" s="133"/>
      <c r="K11" s="133"/>
      <c r="L11" s="133"/>
      <c r="M11" s="133"/>
      <c r="N11" s="133"/>
      <c r="O11" s="133"/>
      <c r="P11" s="133"/>
      <c r="Q11" s="133"/>
      <c r="R11" s="133"/>
      <c r="S11" s="133"/>
      <c r="T11" s="133"/>
      <c r="U11" s="133"/>
      <c r="V11" s="134"/>
      <c r="W11" s="135"/>
      <c r="X11" s="135"/>
      <c r="Y11" s="135"/>
      <c r="Z11" s="135"/>
      <c r="AA11" s="135"/>
      <c r="AB11" s="135"/>
      <c r="AC11" s="135"/>
      <c r="AD11" s="144"/>
      <c r="AE11" s="145"/>
      <c r="AF11" s="135"/>
      <c r="AG11" s="135"/>
      <c r="AH11" s="135"/>
      <c r="AI11" s="135"/>
    </row>
    <row r="12" spans="1:35" ht="53.25" customHeight="1" x14ac:dyDescent="0.25">
      <c r="A12" s="123"/>
      <c r="B12" s="5" t="s">
        <v>23</v>
      </c>
      <c r="C12" s="4" t="s">
        <v>24</v>
      </c>
      <c r="D12" s="4" t="s">
        <v>25</v>
      </c>
      <c r="E12" s="4" t="s">
        <v>26</v>
      </c>
      <c r="F12" s="131"/>
      <c r="G12" s="131"/>
      <c r="H12" s="131"/>
      <c r="I12" s="140" t="s">
        <v>66</v>
      </c>
      <c r="J12" s="140"/>
      <c r="K12" s="112" t="s">
        <v>67</v>
      </c>
      <c r="L12" s="113"/>
      <c r="M12" s="140" t="s">
        <v>68</v>
      </c>
      <c r="N12" s="140"/>
      <c r="O12" s="140" t="s">
        <v>69</v>
      </c>
      <c r="P12" s="140"/>
      <c r="Q12" s="140" t="s">
        <v>70</v>
      </c>
      <c r="R12" s="141"/>
      <c r="S12" s="140" t="s">
        <v>71</v>
      </c>
      <c r="T12" s="140"/>
      <c r="U12" s="140" t="s">
        <v>72</v>
      </c>
      <c r="V12" s="140"/>
      <c r="W12" s="131"/>
      <c r="X12" s="131"/>
      <c r="Y12" s="131"/>
      <c r="Z12" s="131"/>
      <c r="AA12" s="131"/>
      <c r="AB12" s="131"/>
      <c r="AC12" s="131"/>
      <c r="AD12" s="146"/>
      <c r="AE12" s="147"/>
      <c r="AF12" s="131"/>
      <c r="AG12" s="131"/>
      <c r="AH12" s="131"/>
      <c r="AI12" s="131"/>
    </row>
    <row r="13" spans="1:35" ht="68.25" customHeight="1" x14ac:dyDescent="0.25">
      <c r="A13" s="120">
        <f>'Mapa de Riesgos'!A13</f>
        <v>1</v>
      </c>
      <c r="B13" s="91" t="str">
        <f>'Mapa de Riesgos'!H13</f>
        <v>Estratégicos</v>
      </c>
      <c r="C13" s="91" t="str">
        <f>'Mapa de Riesgos'!I13</f>
        <v xml:space="preserve">Inadecuada programación de metas sociales y financieras
Cambios no planificados en la formulación de planes, proyectos, metas e indicadores
Definición de objetivos, estrategias y metas sin  contexto interno y externo
No contar con datos históricos suficientes acerca del desempeño institucional  </v>
      </c>
      <c r="D13" s="91" t="str">
        <f>'Mapa de Riesgos'!J13</f>
        <v xml:space="preserve">Inadecuada planeación y ejecución de los planes, proyectos, metas e indicadores </v>
      </c>
      <c r="E13" s="91" t="str">
        <f>'Mapa de Riesgos'!K13</f>
        <v>1. Afectación del logro de la misión institucional por inadecuada planeación y ejecución de los planes, proyectos, metas e indicadores
2. Herramientas y plataformas tecnológicas que no corresponde a la realidad de los usuarios
3. Reducción en la asignación de recursos por inadecuada programación de metas sociales y financieras</v>
      </c>
      <c r="F13" s="75" t="str">
        <f>'Mapa de Riesgos'!S13</f>
        <v>El Profesional Especializado de Planeación, en coordinación con los profesionales delegados por las subdirecciones definen anualmente las actividades estratégicas para la formulación, reformulación  de la planeación institucional, con el propósito de lograr el cumplimiento de los objetivos institucionales y los resultados propuestos.vo resultados obtenidos</v>
      </c>
      <c r="G13" s="117"/>
      <c r="H13" s="117" t="s">
        <v>73</v>
      </c>
      <c r="I13" s="117" t="s">
        <v>74</v>
      </c>
      <c r="J13" s="58">
        <f>IF(I13="Asignado ",15,0)</f>
        <v>15</v>
      </c>
      <c r="K13" s="109" t="s">
        <v>75</v>
      </c>
      <c r="L13" s="58">
        <f>IF(K13="Adecuado",15,0)</f>
        <v>15</v>
      </c>
      <c r="M13" s="109" t="s">
        <v>76</v>
      </c>
      <c r="N13" s="58">
        <f>IF(M13="Oportuna",15,0)</f>
        <v>15</v>
      </c>
      <c r="O13" s="109" t="s">
        <v>77</v>
      </c>
      <c r="P13" s="58">
        <f>+IF(O13="Prevenir",15,IF(O13="Detectar",10,0))</f>
        <v>15</v>
      </c>
      <c r="Q13" s="109" t="s">
        <v>78</v>
      </c>
      <c r="R13" s="58">
        <f>IF(Q13="Confiable",15,0)</f>
        <v>15</v>
      </c>
      <c r="S13" s="117" t="s">
        <v>79</v>
      </c>
      <c r="T13" s="58">
        <f>IF(S13="Se investigan y resuelven oportunamente",15,0)</f>
        <v>15</v>
      </c>
      <c r="U13" s="109" t="s">
        <v>80</v>
      </c>
      <c r="V13" s="58">
        <f>+IF(U13="Completa",10,IF(U13="Incompleta",5,0))</f>
        <v>10</v>
      </c>
      <c r="W13" s="58">
        <f>J13+L13+N13+P13+R13+T13+V13</f>
        <v>100</v>
      </c>
      <c r="X13" s="114">
        <f>SUM(W13:W15)/1</f>
        <v>100</v>
      </c>
      <c r="Y13" s="99">
        <v>0</v>
      </c>
      <c r="Z13" s="108">
        <f>IF(X13&lt;=50,'Mapa de Riesgos'!M13:M15,IF(X13&lt;=75,'Mapa de Riesgos'!M13:M15-1,IF(X13&lt;=100,'Mapa de Riesgos'!M13:M15-2,'Mapa de Riesgos'!M13:M15)))</f>
        <v>1</v>
      </c>
      <c r="AA13" s="108">
        <f>IF(Y13&lt;=50,'Mapa de Riesgos'!O13:O15,IF(Y13&lt;=75,'Mapa de Riesgos'!O13:O15-1,IF(Y13&lt;=100,'Mapa de Riesgos'!O13:O15-2,'Mapa de Riesgos'!O13:O15)))</f>
        <v>4</v>
      </c>
      <c r="AB13" s="108" t="str">
        <f>'Mapa de Riesgos'!X13</f>
        <v>ALTA</v>
      </c>
      <c r="AC13" s="91" t="str">
        <f>IF(AB13="BAJA","No requiere",IF(AB13="MODERADA","Si el proceso lo requiere",IF(AB13="ALTA","Debe formularse",IF(AB13="EXTREMA","Debe formularse",""))))</f>
        <v>Debe formularse</v>
      </c>
      <c r="AD13" s="102" t="str">
        <f>'Mapa de Riesgos'!Y13</f>
        <v>REDUCIR, EVITAR, COMPARTIR O TRANSFERIR EL RIESGO</v>
      </c>
      <c r="AE13" s="103"/>
      <c r="AF13" s="109" t="s">
        <v>170</v>
      </c>
      <c r="AG13" s="151" t="str">
        <f>'Mapa de Riesgos'!AA13</f>
        <v>A 31 de diciembre de 2020</v>
      </c>
      <c r="AH13" s="91" t="str">
        <f>'Mapa de Riesgos'!AC13</f>
        <v xml:space="preserve">Un procedimiento actualizado </v>
      </c>
      <c r="AI13" s="91" t="str">
        <f>'Mapa de Riesgos'!AB13</f>
        <v>Profesional Especializado Planeación</v>
      </c>
    </row>
    <row r="14" spans="1:35" ht="60.75" customHeight="1" x14ac:dyDescent="0.25">
      <c r="A14" s="120"/>
      <c r="B14" s="91"/>
      <c r="C14" s="91"/>
      <c r="D14" s="91"/>
      <c r="E14" s="91"/>
      <c r="F14" s="76"/>
      <c r="G14" s="118"/>
      <c r="H14" s="118"/>
      <c r="I14" s="118"/>
      <c r="J14" s="59"/>
      <c r="K14" s="110"/>
      <c r="L14" s="59"/>
      <c r="M14" s="110"/>
      <c r="N14" s="59"/>
      <c r="O14" s="110"/>
      <c r="P14" s="59"/>
      <c r="Q14" s="110"/>
      <c r="R14" s="59"/>
      <c r="S14" s="118"/>
      <c r="T14" s="59"/>
      <c r="U14" s="110"/>
      <c r="V14" s="59"/>
      <c r="W14" s="59"/>
      <c r="X14" s="115"/>
      <c r="Y14" s="99"/>
      <c r="Z14" s="108"/>
      <c r="AA14" s="108"/>
      <c r="AB14" s="108"/>
      <c r="AC14" s="91"/>
      <c r="AD14" s="104"/>
      <c r="AE14" s="105"/>
      <c r="AF14" s="110"/>
      <c r="AG14" s="76"/>
      <c r="AH14" s="91"/>
      <c r="AI14" s="91"/>
    </row>
    <row r="15" spans="1:35" ht="65.25" customHeight="1" x14ac:dyDescent="0.25">
      <c r="A15" s="120"/>
      <c r="B15" s="91"/>
      <c r="C15" s="91"/>
      <c r="D15" s="91"/>
      <c r="E15" s="91"/>
      <c r="F15" s="77"/>
      <c r="G15" s="119"/>
      <c r="H15" s="119"/>
      <c r="I15" s="119"/>
      <c r="J15" s="60"/>
      <c r="K15" s="111"/>
      <c r="L15" s="60"/>
      <c r="M15" s="111"/>
      <c r="N15" s="60"/>
      <c r="O15" s="111"/>
      <c r="P15" s="60"/>
      <c r="Q15" s="111"/>
      <c r="R15" s="60"/>
      <c r="S15" s="119"/>
      <c r="T15" s="60"/>
      <c r="U15" s="111"/>
      <c r="V15" s="60"/>
      <c r="W15" s="60"/>
      <c r="X15" s="116"/>
      <c r="Y15" s="99"/>
      <c r="Z15" s="108"/>
      <c r="AA15" s="108"/>
      <c r="AB15" s="108"/>
      <c r="AC15" s="91"/>
      <c r="AD15" s="106"/>
      <c r="AE15" s="107"/>
      <c r="AF15" s="111"/>
      <c r="AG15" s="77"/>
      <c r="AH15" s="91"/>
      <c r="AI15" s="91"/>
    </row>
    <row r="16" spans="1:35" ht="57" customHeight="1" x14ac:dyDescent="0.25">
      <c r="A16" s="120">
        <f>'Mapa de Riesgos'!A16</f>
        <v>2</v>
      </c>
      <c r="B16" s="91" t="str">
        <f>'Mapa de Riesgos'!H16</f>
        <v>Gerenciales</v>
      </c>
      <c r="C16" s="91" t="str">
        <f>'Mapa de Riesgos'!I16</f>
        <v>Desconocimiento y no aplicabilidad de la normatividad externaInadecuada  articulación con el ente municipalCambios en el contexto interno y externo</v>
      </c>
      <c r="D16" s="91" t="str">
        <f>'Mapa de Riesgos'!J16</f>
        <v xml:space="preserve">Desarticulación de los lineamientos con la normatividad aplicable </v>
      </c>
      <c r="E16" s="91" t="str">
        <f>'Mapa de Riesgos'!K16</f>
        <v xml:space="preserve">1. Retrasos en las metas y compromisos institucionales
2. Desgaste administrativo y reprocesos
3. Incumplimiento de normas legales o fallos judiciales y requisitos establecidos por la Organización.
4. Pérdida de confianza y credibilidad de la sociedad en la E.S.E
5. Demandas, sanciones disciplinarias y fiscales
6. Afectación del logro de la misión institucional por inadecuada planeación y ejecución </v>
      </c>
      <c r="F16" s="75" t="str">
        <f>'Mapa de Riesgos'!S16</f>
        <v xml:space="preserve">El Profesional Especializado de Planeación de manera permanente y en el marco del Normograma, identifica y verifica el cumplimiento de las obligaciones y lineamientos que se derivan de los requisitos legales y/o normativos asociados al proceso de Direccionamiento Estrategico </v>
      </c>
      <c r="G16" s="117"/>
      <c r="H16" s="117" t="s">
        <v>73</v>
      </c>
      <c r="I16" s="117" t="s">
        <v>74</v>
      </c>
      <c r="J16" s="58">
        <f t="shared" ref="J16:J19" si="0">IF(I16="Asignado ",15,0)</f>
        <v>15</v>
      </c>
      <c r="K16" s="109" t="s">
        <v>103</v>
      </c>
      <c r="L16" s="58">
        <f t="shared" ref="L16:L19" si="1">IF(K16="Adecuado",15,0)</f>
        <v>0</v>
      </c>
      <c r="M16" s="109" t="s">
        <v>76</v>
      </c>
      <c r="N16" s="58">
        <f t="shared" ref="N16:N19" si="2">IF(M16="Oportuna",15,0)</f>
        <v>15</v>
      </c>
      <c r="O16" s="109" t="s">
        <v>77</v>
      </c>
      <c r="P16" s="58">
        <f t="shared" ref="P16:P19" si="3">+IF(O16="Prevenir",15,IF(O16="Detectar",10,0))</f>
        <v>15</v>
      </c>
      <c r="Q16" s="109" t="s">
        <v>122</v>
      </c>
      <c r="R16" s="58">
        <f t="shared" ref="R16:R19" si="4">IF(Q16="Confiable",15,0)</f>
        <v>0</v>
      </c>
      <c r="S16" s="117" t="s">
        <v>79</v>
      </c>
      <c r="T16" s="58">
        <f t="shared" ref="T16:T19" si="5">IF(S16="Se investigan y resuelven oportunamente",15,0)</f>
        <v>15</v>
      </c>
      <c r="U16" s="109" t="s">
        <v>80</v>
      </c>
      <c r="V16" s="58">
        <f t="shared" ref="V16:V19" si="6">+IF(U16="Completa",10,IF(U16="Incompleta",5,0))</f>
        <v>10</v>
      </c>
      <c r="W16" s="58">
        <f t="shared" ref="W16:W19" si="7">J16+L16+N16+P16+R16+T16+V16</f>
        <v>70</v>
      </c>
      <c r="X16" s="114">
        <f>SUM(W16:W18)/1</f>
        <v>70</v>
      </c>
      <c r="Y16" s="99">
        <v>0</v>
      </c>
      <c r="Z16" s="108">
        <f>IF(X16&lt;=50,'Mapa de Riesgos'!M16:M18,IF(X16&lt;=75,'Mapa de Riesgos'!M16:M18-1,IF(X16&lt;=100,'Mapa de Riesgos'!M16:M18-2,'Mapa de Riesgos'!M16:M18)))</f>
        <v>2</v>
      </c>
      <c r="AA16" s="108">
        <f>IF(Y16&lt;=50,'Mapa de Riesgos'!O16:O18,IF(Y16&lt;=75,'Mapa de Riesgos'!O16:O18-1,IF(Y16&lt;=100,'Mapa de Riesgos'!O16:O18-2,'Mapa de Riesgos'!O16:O18)))</f>
        <v>4</v>
      </c>
      <c r="AB16" s="108" t="str">
        <f>'Mapa de Riesgos'!X16</f>
        <v>ALTA</v>
      </c>
      <c r="AC16" s="91" t="str">
        <f t="shared" ref="AC16" si="8">IF(AB16="BAJA","No requiere",IF(AB16="MODERADA","Si el proceso lo requiere",IF(AB16="ALTA","Debe formularse",IF(AB16="EXTREMA","Debe formularse",""))))</f>
        <v>Debe formularse</v>
      </c>
      <c r="AD16" s="102" t="str">
        <f>'Mapa de Riesgos'!Y16</f>
        <v>REDUCIR, EVITAR, COMPARTIR O TRANSFERIR EL RIESGO</v>
      </c>
      <c r="AE16" s="103"/>
      <c r="AF16" s="109" t="s">
        <v>170</v>
      </c>
      <c r="AG16" s="75" t="str">
        <f>'Mapa de Riesgos'!AA16</f>
        <v>Permanente</v>
      </c>
      <c r="AH16" s="91" t="str">
        <f>'Mapa de Riesgos'!AC16</f>
        <v>Normograma del proceso de Direccionamiento Estratégico actualizado</v>
      </c>
      <c r="AI16" s="91" t="str">
        <f>'Mapa de Riesgos'!AB16</f>
        <v>Profesional Especializado Planeación</v>
      </c>
    </row>
    <row r="17" spans="1:35" ht="64.5" customHeight="1" x14ac:dyDescent="0.25">
      <c r="A17" s="120"/>
      <c r="B17" s="91"/>
      <c r="C17" s="91"/>
      <c r="D17" s="91"/>
      <c r="E17" s="91"/>
      <c r="F17" s="76"/>
      <c r="G17" s="118"/>
      <c r="H17" s="118"/>
      <c r="I17" s="118"/>
      <c r="J17" s="59"/>
      <c r="K17" s="110"/>
      <c r="L17" s="59"/>
      <c r="M17" s="110"/>
      <c r="N17" s="59"/>
      <c r="O17" s="110"/>
      <c r="P17" s="59"/>
      <c r="Q17" s="110"/>
      <c r="R17" s="59"/>
      <c r="S17" s="118"/>
      <c r="T17" s="59"/>
      <c r="U17" s="110"/>
      <c r="V17" s="59"/>
      <c r="W17" s="59"/>
      <c r="X17" s="115"/>
      <c r="Y17" s="99"/>
      <c r="Z17" s="108"/>
      <c r="AA17" s="108"/>
      <c r="AB17" s="108"/>
      <c r="AC17" s="91"/>
      <c r="AD17" s="104"/>
      <c r="AE17" s="105"/>
      <c r="AF17" s="110"/>
      <c r="AG17" s="76"/>
      <c r="AH17" s="91"/>
      <c r="AI17" s="91"/>
    </row>
    <row r="18" spans="1:35" ht="82.5" customHeight="1" x14ac:dyDescent="0.25">
      <c r="A18" s="120"/>
      <c r="B18" s="91"/>
      <c r="C18" s="91"/>
      <c r="D18" s="91"/>
      <c r="E18" s="91"/>
      <c r="F18" s="77"/>
      <c r="G18" s="119"/>
      <c r="H18" s="119"/>
      <c r="I18" s="119"/>
      <c r="J18" s="60"/>
      <c r="K18" s="111"/>
      <c r="L18" s="60"/>
      <c r="M18" s="111"/>
      <c r="N18" s="60"/>
      <c r="O18" s="111"/>
      <c r="P18" s="60"/>
      <c r="Q18" s="111"/>
      <c r="R18" s="60"/>
      <c r="S18" s="119"/>
      <c r="T18" s="60"/>
      <c r="U18" s="111"/>
      <c r="V18" s="60"/>
      <c r="W18" s="60"/>
      <c r="X18" s="116"/>
      <c r="Y18" s="99"/>
      <c r="Z18" s="108"/>
      <c r="AA18" s="108"/>
      <c r="AB18" s="108"/>
      <c r="AC18" s="91"/>
      <c r="AD18" s="106"/>
      <c r="AE18" s="107"/>
      <c r="AF18" s="111"/>
      <c r="AG18" s="77"/>
      <c r="AH18" s="91"/>
      <c r="AI18" s="91"/>
    </row>
    <row r="19" spans="1:35" ht="56.25" customHeight="1" x14ac:dyDescent="0.25">
      <c r="A19" s="120">
        <f>'Mapa de Riesgos'!A19</f>
        <v>3</v>
      </c>
      <c r="B19" s="91" t="str">
        <f>'Mapa de Riesgos'!H19</f>
        <v>Estratégicos</v>
      </c>
      <c r="C19" s="91" t="str">
        <f>'Mapa de Riesgos'!I19</f>
        <v>No contar con datos históricos suficientes acerca del desempeño institucional  
Cambios no planificados en la formulación de la planeación 
Falta de coordinación y articulación de la Alta Dirección con respecto a la lineamientos de programación</v>
      </c>
      <c r="D19" s="91" t="str">
        <f>'Mapa de Riesgos'!J19</f>
        <v>Alteración de los resultados en los planes, programas y estrategias institucionales</v>
      </c>
      <c r="E19" s="91" t="str">
        <f>'Mapa de Riesgos'!K19</f>
        <v xml:space="preserve">1. Fallas sistémicas en la prestación del servicio.
2. Reprocesos en la asignación y distribución presupuestal.
3. Incumplimiento de normas legales o fallos judiciales. 
4. Incumplimiento de metas estratégicas.
5.Pérdida de confianza y credibilidad de la población
6. Demandas, sanciones disciplinarias y fiscales
7. Afectación del logro de la misión institucional por inadecuada planeación y ejecución </v>
      </c>
      <c r="F19" s="75" t="str">
        <f>'Mapa de Riesgos'!S19</f>
        <v>Desde la Oficina de Planeación los profesionales en el marco de la Participación Ciudadana y Rendición de Cuentas, de manera permanente se responsabilizan y coordinan con las demás dependencias la generación de  mecanismos para la rendición permanente cuentas a la ciudadanía y promueven espacios para la participación ciudadana y el control social, contemplando  herramientas de gestión definidas en el Plan Anticorrupción y Atención al Ciudadano.</v>
      </c>
      <c r="G19" s="148"/>
      <c r="H19" s="117" t="s">
        <v>73</v>
      </c>
      <c r="I19" s="117" t="s">
        <v>74</v>
      </c>
      <c r="J19" s="58">
        <f t="shared" si="0"/>
        <v>15</v>
      </c>
      <c r="K19" s="109" t="s">
        <v>75</v>
      </c>
      <c r="L19" s="58">
        <f t="shared" si="1"/>
        <v>15</v>
      </c>
      <c r="M19" s="109" t="s">
        <v>76</v>
      </c>
      <c r="N19" s="58">
        <f t="shared" si="2"/>
        <v>15</v>
      </c>
      <c r="O19" s="109" t="s">
        <v>115</v>
      </c>
      <c r="P19" s="58">
        <f t="shared" si="3"/>
        <v>10</v>
      </c>
      <c r="Q19" s="109" t="s">
        <v>78</v>
      </c>
      <c r="R19" s="58">
        <f t="shared" si="4"/>
        <v>15</v>
      </c>
      <c r="S19" s="117" t="s">
        <v>79</v>
      </c>
      <c r="T19" s="58">
        <f t="shared" si="5"/>
        <v>15</v>
      </c>
      <c r="U19" s="109" t="s">
        <v>80</v>
      </c>
      <c r="V19" s="58">
        <f t="shared" si="6"/>
        <v>10</v>
      </c>
      <c r="W19" s="58">
        <f t="shared" si="7"/>
        <v>95</v>
      </c>
      <c r="X19" s="114">
        <f>SUM(W19:W21)/1</f>
        <v>95</v>
      </c>
      <c r="Y19" s="109">
        <v>0</v>
      </c>
      <c r="Z19" s="108">
        <f>IF(X19&lt;=50,'Mapa de Riesgos'!M19:M21,IF(X19&lt;=75,'Mapa de Riesgos'!M19:M21-1,IF(X19&lt;=100,'Mapa de Riesgos'!M19:M21-2,'Mapa de Riesgos'!M19:M21)))</f>
        <v>1</v>
      </c>
      <c r="AA19" s="108">
        <f>IF(Y19&lt;=50,'Mapa de Riesgos'!O19:O21,IF(Y19&lt;=75,'Mapa de Riesgos'!O19:O21-1,IF(Y19&lt;=100,'Mapa de Riesgos'!O19:O21-2,'Mapa de Riesgos'!O19:O21)))</f>
        <v>4</v>
      </c>
      <c r="AB19" s="108" t="str">
        <f>'Mapa de Riesgos'!X19</f>
        <v>ALTA</v>
      </c>
      <c r="AC19" s="91" t="str">
        <f t="shared" ref="AC19" si="9">IF(AB19="BAJA","No requiere",IF(AB19="MODERADA","Si el proceso lo requiere",IF(AB19="ALTA","Debe formularse",IF(AB19="EXTREMA","Debe formularse",""))))</f>
        <v>Debe formularse</v>
      </c>
      <c r="AD19" s="102" t="str">
        <f>'Mapa de Riesgos'!Y19</f>
        <v>REDUCIR, EVITAR, COMPARTIR O TRANSFERIR EL RIESGO</v>
      </c>
      <c r="AE19" s="103"/>
      <c r="AF19" s="117" t="s">
        <v>170</v>
      </c>
      <c r="AG19" s="75" t="str">
        <f>'Mapa de Riesgos'!AA19</f>
        <v>Anual</v>
      </c>
      <c r="AH19" s="91" t="str">
        <f>'Mapa de Riesgos'!AC19</f>
        <v>Plan de Participación Ciudadana y Reendición de Cuentas actualizados</v>
      </c>
      <c r="AI19" s="91" t="str">
        <f>'Mapa de Riesgos'!AB19</f>
        <v>Profesional Especializado Planeación</v>
      </c>
    </row>
    <row r="20" spans="1:35" ht="66" customHeight="1" x14ac:dyDescent="0.25">
      <c r="A20" s="120"/>
      <c r="B20" s="91"/>
      <c r="C20" s="91"/>
      <c r="D20" s="91"/>
      <c r="E20" s="91"/>
      <c r="F20" s="76"/>
      <c r="G20" s="149"/>
      <c r="H20" s="118"/>
      <c r="I20" s="118"/>
      <c r="J20" s="59"/>
      <c r="K20" s="110"/>
      <c r="L20" s="59"/>
      <c r="M20" s="110"/>
      <c r="N20" s="59"/>
      <c r="O20" s="110"/>
      <c r="P20" s="59"/>
      <c r="Q20" s="110"/>
      <c r="R20" s="59"/>
      <c r="S20" s="118"/>
      <c r="T20" s="59"/>
      <c r="U20" s="110"/>
      <c r="V20" s="59"/>
      <c r="W20" s="59"/>
      <c r="X20" s="115"/>
      <c r="Y20" s="110"/>
      <c r="Z20" s="108"/>
      <c r="AA20" s="108"/>
      <c r="AB20" s="108"/>
      <c r="AC20" s="91"/>
      <c r="AD20" s="104"/>
      <c r="AE20" s="105"/>
      <c r="AF20" s="118"/>
      <c r="AG20" s="76"/>
      <c r="AH20" s="91"/>
      <c r="AI20" s="91"/>
    </row>
    <row r="21" spans="1:35" ht="63" customHeight="1" x14ac:dyDescent="0.25">
      <c r="A21" s="120"/>
      <c r="B21" s="91"/>
      <c r="C21" s="91"/>
      <c r="D21" s="91"/>
      <c r="E21" s="91"/>
      <c r="F21" s="77"/>
      <c r="G21" s="150"/>
      <c r="H21" s="119"/>
      <c r="I21" s="119"/>
      <c r="J21" s="60"/>
      <c r="K21" s="111"/>
      <c r="L21" s="60"/>
      <c r="M21" s="111"/>
      <c r="N21" s="60"/>
      <c r="O21" s="111"/>
      <c r="P21" s="60"/>
      <c r="Q21" s="111"/>
      <c r="R21" s="60"/>
      <c r="S21" s="119"/>
      <c r="T21" s="60"/>
      <c r="U21" s="111"/>
      <c r="V21" s="60"/>
      <c r="W21" s="60"/>
      <c r="X21" s="116"/>
      <c r="Y21" s="111"/>
      <c r="Z21" s="108"/>
      <c r="AA21" s="108"/>
      <c r="AB21" s="108"/>
      <c r="AC21" s="91"/>
      <c r="AD21" s="106"/>
      <c r="AE21" s="107"/>
      <c r="AF21" s="119"/>
      <c r="AG21" s="77"/>
      <c r="AH21" s="91"/>
      <c r="AI21" s="91"/>
    </row>
  </sheetData>
  <mergeCells count="144">
    <mergeCell ref="Y13:Y15"/>
    <mergeCell ref="Z13:Z15"/>
    <mergeCell ref="AA13:AA15"/>
    <mergeCell ref="L16:L18"/>
    <mergeCell ref="M16:M18"/>
    <mergeCell ref="N16:N18"/>
    <mergeCell ref="O16:O18"/>
    <mergeCell ref="P16:P18"/>
    <mergeCell ref="U16:U18"/>
    <mergeCell ref="V16:V18"/>
    <mergeCell ref="W16:W18"/>
    <mergeCell ref="AG13:AG15"/>
    <mergeCell ref="AG16:AG18"/>
    <mergeCell ref="AF13:AF15"/>
    <mergeCell ref="AF16:AF18"/>
    <mergeCell ref="T13:T15"/>
    <mergeCell ref="R13:R15"/>
    <mergeCell ref="AD13:AE15"/>
    <mergeCell ref="AD16:AE18"/>
    <mergeCell ref="Q16:Q18"/>
    <mergeCell ref="R16:R18"/>
    <mergeCell ref="S16:S18"/>
    <mergeCell ref="T16:T18"/>
    <mergeCell ref="P13:P15"/>
    <mergeCell ref="AA16:AA18"/>
    <mergeCell ref="AB16:AB18"/>
    <mergeCell ref="AC16:AC18"/>
    <mergeCell ref="AG19:AG21"/>
    <mergeCell ref="Q13:Q15"/>
    <mergeCell ref="S13:S15"/>
    <mergeCell ref="U13:U15"/>
    <mergeCell ref="V13:V15"/>
    <mergeCell ref="W13:W15"/>
    <mergeCell ref="X13:X15"/>
    <mergeCell ref="X16:X18"/>
    <mergeCell ref="F13:F15"/>
    <mergeCell ref="F16:F18"/>
    <mergeCell ref="H13:H15"/>
    <mergeCell ref="H16:H18"/>
    <mergeCell ref="G13:G15"/>
    <mergeCell ref="I13:I15"/>
    <mergeCell ref="K13:K15"/>
    <mergeCell ref="M13:M15"/>
    <mergeCell ref="O13:O15"/>
    <mergeCell ref="N13:N15"/>
    <mergeCell ref="L13:L15"/>
    <mergeCell ref="J13:J15"/>
    <mergeCell ref="G16:G18"/>
    <mergeCell ref="I16:I18"/>
    <mergeCell ref="J16:J18"/>
    <mergeCell ref="K16:K18"/>
    <mergeCell ref="P19:P21"/>
    <mergeCell ref="Q19:Q21"/>
    <mergeCell ref="R19:R21"/>
    <mergeCell ref="S19:S21"/>
    <mergeCell ref="T19:T21"/>
    <mergeCell ref="U19:U21"/>
    <mergeCell ref="V19:V21"/>
    <mergeCell ref="W19:W21"/>
    <mergeCell ref="AF19:AF21"/>
    <mergeCell ref="A10:A12"/>
    <mergeCell ref="B10:E11"/>
    <mergeCell ref="F11:F12"/>
    <mergeCell ref="G11:G12"/>
    <mergeCell ref="H11:H12"/>
    <mergeCell ref="I11:V11"/>
    <mergeCell ref="W10:W12"/>
    <mergeCell ref="F10:V10"/>
    <mergeCell ref="A1:C4"/>
    <mergeCell ref="D3:AG4"/>
    <mergeCell ref="H8:AI8"/>
    <mergeCell ref="S12:T12"/>
    <mergeCell ref="U12:V12"/>
    <mergeCell ref="M12:N12"/>
    <mergeCell ref="O12:P12"/>
    <mergeCell ref="Q12:R12"/>
    <mergeCell ref="I12:J12"/>
    <mergeCell ref="AI10:AI12"/>
    <mergeCell ref="X10:X12"/>
    <mergeCell ref="Y10:Y12"/>
    <mergeCell ref="AA10:AA12"/>
    <mergeCell ref="AB10:AB12"/>
    <mergeCell ref="AC10:AC12"/>
    <mergeCell ref="AD10:AE12"/>
    <mergeCell ref="B13:B15"/>
    <mergeCell ref="B16:B18"/>
    <mergeCell ref="B19:B21"/>
    <mergeCell ref="A13:A15"/>
    <mergeCell ref="A16:A18"/>
    <mergeCell ref="A19:A21"/>
    <mergeCell ref="D13:D15"/>
    <mergeCell ref="D16:D18"/>
    <mergeCell ref="D19:D21"/>
    <mergeCell ref="C13:C15"/>
    <mergeCell ref="C16:C18"/>
    <mergeCell ref="C19:C21"/>
    <mergeCell ref="Z19:Z21"/>
    <mergeCell ref="AA19:AA21"/>
    <mergeCell ref="AB19:AB21"/>
    <mergeCell ref="AC19:AC21"/>
    <mergeCell ref="K12:L12"/>
    <mergeCell ref="AH13:AH15"/>
    <mergeCell ref="X19:X21"/>
    <mergeCell ref="E13:E15"/>
    <mergeCell ref="E16:E18"/>
    <mergeCell ref="E19:E21"/>
    <mergeCell ref="F19:F21"/>
    <mergeCell ref="H19:H21"/>
    <mergeCell ref="I19:I21"/>
    <mergeCell ref="J19:J21"/>
    <mergeCell ref="K19:K21"/>
    <mergeCell ref="L19:L21"/>
    <mergeCell ref="M19:M21"/>
    <mergeCell ref="G19:G21"/>
    <mergeCell ref="AF10:AF12"/>
    <mergeCell ref="AG10:AG12"/>
    <mergeCell ref="AH10:AH12"/>
    <mergeCell ref="Z10:Z12"/>
    <mergeCell ref="N19:N21"/>
    <mergeCell ref="O19:O21"/>
    <mergeCell ref="AI13:AI15"/>
    <mergeCell ref="AH16:AH18"/>
    <mergeCell ref="AI16:AI18"/>
    <mergeCell ref="AH19:AH21"/>
    <mergeCell ref="AI19:AI21"/>
    <mergeCell ref="A8:B8"/>
    <mergeCell ref="E8:F8"/>
    <mergeCell ref="D1:AG2"/>
    <mergeCell ref="L5:V5"/>
    <mergeCell ref="A5:K5"/>
    <mergeCell ref="W5:AI5"/>
    <mergeCell ref="A6:K6"/>
    <mergeCell ref="L6:V6"/>
    <mergeCell ref="W6:AI6"/>
    <mergeCell ref="AH1:AI1"/>
    <mergeCell ref="AH2:AI2"/>
    <mergeCell ref="AH3:AI3"/>
    <mergeCell ref="AH4:AI4"/>
    <mergeCell ref="AD19:AE21"/>
    <mergeCell ref="Y16:Y18"/>
    <mergeCell ref="Z16:Z18"/>
    <mergeCell ref="AB13:AB15"/>
    <mergeCell ref="AC13:AC15"/>
    <mergeCell ref="Y19:Y21"/>
  </mergeCells>
  <pageMargins left="0.7" right="0.7" top="0.75" bottom="0.75" header="0.3" footer="0.3"/>
  <pageSetup scale="12"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Metodologia!$E$4:$E$5</xm:f>
          </x14:formula1>
          <xm:sqref>H13 H16 H19</xm:sqref>
        </x14:dataValidation>
        <x14:dataValidation type="list" allowBlank="1" showInputMessage="1" showErrorMessage="1" xr:uid="{00000000-0002-0000-0100-000001000000}">
          <x14:formula1>
            <xm:f>Metodologia!$E$9:$E$10</xm:f>
          </x14:formula1>
          <xm:sqref>I13 I16 I19</xm:sqref>
        </x14:dataValidation>
        <x14:dataValidation type="list" allowBlank="1" showInputMessage="1" showErrorMessage="1" xr:uid="{00000000-0002-0000-0100-000002000000}">
          <x14:formula1>
            <xm:f>Metodologia!$E$12:$E$13</xm:f>
          </x14:formula1>
          <xm:sqref>K13 K16 K19</xm:sqref>
        </x14:dataValidation>
        <x14:dataValidation type="list" allowBlank="1" showInputMessage="1" showErrorMessage="1" xr:uid="{00000000-0002-0000-0100-000003000000}">
          <x14:formula1>
            <xm:f>Metodologia!$E$15:$E$16</xm:f>
          </x14:formula1>
          <xm:sqref>M13 M16 M19</xm:sqref>
        </x14:dataValidation>
        <x14:dataValidation type="list" allowBlank="1" showInputMessage="1" showErrorMessage="1" xr:uid="{00000000-0002-0000-0100-000004000000}">
          <x14:formula1>
            <xm:f>Metodologia!$E$18:$E$20</xm:f>
          </x14:formula1>
          <xm:sqref>O13 O16 O19</xm:sqref>
        </x14:dataValidation>
        <x14:dataValidation type="list" allowBlank="1" showInputMessage="1" showErrorMessage="1" xr:uid="{00000000-0002-0000-0100-000005000000}">
          <x14:formula1>
            <xm:f>Metodologia!$E$22:$E$23</xm:f>
          </x14:formula1>
          <xm:sqref>Q13 Q16 Q19</xm:sqref>
        </x14:dataValidation>
        <x14:dataValidation type="list" allowBlank="1" showInputMessage="1" showErrorMessage="1" xr:uid="{00000000-0002-0000-0100-000006000000}">
          <x14:formula1>
            <xm:f>Metodologia!$E$25:$E$26</xm:f>
          </x14:formula1>
          <xm:sqref>S13 S16 S19</xm:sqref>
        </x14:dataValidation>
        <x14:dataValidation type="list" allowBlank="1" showInputMessage="1" showErrorMessage="1" xr:uid="{00000000-0002-0000-0100-000007000000}">
          <x14:formula1>
            <xm:f>Metodologia!$E$28:$E$30</xm:f>
          </x14:formula1>
          <xm:sqref>U13 U16 U19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
  <sheetViews>
    <sheetView tabSelected="1" topLeftCell="E9" zoomScaleNormal="100" workbookViewId="0">
      <selection activeCell="L7" sqref="K6:M7"/>
    </sheetView>
  </sheetViews>
  <sheetFormatPr baseColWidth="10" defaultColWidth="11.42578125" defaultRowHeight="15" x14ac:dyDescent="0.25"/>
  <cols>
    <col min="1" max="1" width="3.140625" style="9" customWidth="1"/>
    <col min="2" max="2" width="14.42578125" style="9" customWidth="1"/>
    <col min="3" max="3" width="42.42578125" style="9" customWidth="1"/>
    <col min="4" max="4" width="23.85546875" style="9" customWidth="1"/>
    <col min="5" max="5" width="43" style="9" customWidth="1"/>
    <col min="6" max="6" width="13.85546875" style="9" customWidth="1"/>
    <col min="7" max="7" width="17.140625" style="9" customWidth="1"/>
    <col min="8" max="8" width="12.85546875" style="9" customWidth="1"/>
    <col min="9" max="9" width="15.85546875" style="9" customWidth="1"/>
    <col min="10" max="10" width="25.140625" style="9" customWidth="1"/>
    <col min="11" max="11" width="33.5703125" style="9" customWidth="1"/>
    <col min="12" max="12" width="16.140625" style="9" customWidth="1"/>
    <col min="13" max="13" width="28.7109375" style="9" customWidth="1"/>
    <col min="14" max="16384" width="11.42578125" style="9"/>
  </cols>
  <sheetData>
    <row r="1" spans="1:13" x14ac:dyDescent="0.25">
      <c r="A1" s="161"/>
      <c r="B1" s="161"/>
      <c r="C1" s="161"/>
      <c r="D1" s="159" t="s">
        <v>142</v>
      </c>
      <c r="E1" s="159"/>
      <c r="F1" s="159"/>
      <c r="G1" s="159"/>
      <c r="H1" s="159"/>
      <c r="I1" s="159"/>
      <c r="J1" s="159"/>
      <c r="K1" s="159"/>
      <c r="L1" s="159"/>
      <c r="M1" s="13" t="s">
        <v>139</v>
      </c>
    </row>
    <row r="2" spans="1:13" x14ac:dyDescent="0.25">
      <c r="A2" s="161"/>
      <c r="B2" s="161"/>
      <c r="C2" s="161"/>
      <c r="D2" s="159"/>
      <c r="E2" s="159"/>
      <c r="F2" s="159"/>
      <c r="G2" s="159"/>
      <c r="H2" s="159"/>
      <c r="I2" s="159"/>
      <c r="J2" s="159"/>
      <c r="K2" s="159"/>
      <c r="L2" s="159"/>
      <c r="M2" s="13" t="s">
        <v>140</v>
      </c>
    </row>
    <row r="3" spans="1:13" x14ac:dyDescent="0.25">
      <c r="A3" s="161"/>
      <c r="B3" s="161"/>
      <c r="C3" s="161"/>
      <c r="D3" s="159" t="s">
        <v>143</v>
      </c>
      <c r="E3" s="159"/>
      <c r="F3" s="159"/>
      <c r="G3" s="159"/>
      <c r="H3" s="159"/>
      <c r="I3" s="159"/>
      <c r="J3" s="159"/>
      <c r="K3" s="159"/>
      <c r="L3" s="159"/>
      <c r="M3" s="13" t="s">
        <v>141</v>
      </c>
    </row>
    <row r="4" spans="1:13" x14ac:dyDescent="0.25">
      <c r="A4" s="161"/>
      <c r="B4" s="161"/>
      <c r="C4" s="161"/>
      <c r="D4" s="159"/>
      <c r="E4" s="159"/>
      <c r="F4" s="159"/>
      <c r="G4" s="159"/>
      <c r="H4" s="159"/>
      <c r="I4" s="159"/>
      <c r="J4" s="159"/>
      <c r="K4" s="159"/>
      <c r="L4" s="159"/>
      <c r="M4" s="13" t="s">
        <v>138</v>
      </c>
    </row>
    <row r="5" spans="1:13" x14ac:dyDescent="0.25">
      <c r="A5" s="160" t="s">
        <v>144</v>
      </c>
      <c r="B5" s="160"/>
      <c r="C5" s="160"/>
      <c r="D5" s="160"/>
      <c r="E5" s="160"/>
      <c r="F5" s="160" t="s">
        <v>145</v>
      </c>
      <c r="G5" s="160"/>
      <c r="H5" s="160"/>
      <c r="I5" s="160"/>
      <c r="J5" s="160"/>
      <c r="K5" s="160" t="s">
        <v>146</v>
      </c>
      <c r="L5" s="160"/>
      <c r="M5" s="160"/>
    </row>
    <row r="6" spans="1:13" x14ac:dyDescent="0.25">
      <c r="A6" s="30" t="s">
        <v>147</v>
      </c>
      <c r="B6" s="30"/>
      <c r="C6" s="30"/>
      <c r="D6" s="30"/>
      <c r="E6" s="30"/>
      <c r="F6" s="30" t="s">
        <v>147</v>
      </c>
      <c r="G6" s="30"/>
      <c r="H6" s="30"/>
      <c r="I6" s="30"/>
      <c r="J6" s="30"/>
      <c r="K6" s="30" t="s">
        <v>148</v>
      </c>
      <c r="L6" s="30"/>
      <c r="M6" s="30"/>
    </row>
    <row r="7" spans="1:13" ht="15.75" thickBot="1" x14ac:dyDescent="0.3"/>
    <row r="8" spans="1:13" s="12" customFormat="1" thickBot="1" x14ac:dyDescent="0.3">
      <c r="A8" s="157" t="s">
        <v>0</v>
      </c>
      <c r="B8" s="158"/>
      <c r="C8" s="152"/>
      <c r="D8" s="152"/>
      <c r="E8" s="26" t="s">
        <v>134</v>
      </c>
      <c r="F8" s="156"/>
      <c r="G8" s="156"/>
      <c r="H8" s="153" t="s">
        <v>133</v>
      </c>
      <c r="I8" s="153"/>
      <c r="J8" s="16"/>
      <c r="K8" s="29" t="s">
        <v>1</v>
      </c>
      <c r="L8" s="154"/>
      <c r="M8" s="155"/>
    </row>
    <row r="10" spans="1:13" x14ac:dyDescent="0.25">
      <c r="A10" s="121" t="s">
        <v>135</v>
      </c>
      <c r="B10" s="132" t="s">
        <v>51</v>
      </c>
      <c r="C10" s="133"/>
      <c r="D10" s="133"/>
      <c r="E10" s="134"/>
      <c r="F10" s="162" t="s">
        <v>81</v>
      </c>
      <c r="G10" s="162" t="s">
        <v>82</v>
      </c>
      <c r="H10" s="162" t="s">
        <v>58</v>
      </c>
      <c r="I10" s="132" t="s">
        <v>136</v>
      </c>
      <c r="J10" s="134"/>
    </row>
    <row r="11" spans="1:13" ht="65.25" customHeight="1" x14ac:dyDescent="0.25">
      <c r="A11" s="123"/>
      <c r="B11" s="3" t="s">
        <v>23</v>
      </c>
      <c r="C11" s="7" t="s">
        <v>24</v>
      </c>
      <c r="D11" s="7" t="s">
        <v>25</v>
      </c>
      <c r="E11" s="7" t="s">
        <v>26</v>
      </c>
      <c r="F11" s="163"/>
      <c r="G11" s="163"/>
      <c r="H11" s="163"/>
      <c r="I11" s="7" t="s">
        <v>18</v>
      </c>
      <c r="J11" s="7" t="s">
        <v>83</v>
      </c>
      <c r="K11" s="7" t="s">
        <v>84</v>
      </c>
      <c r="L11" s="7" t="s">
        <v>85</v>
      </c>
      <c r="M11" s="7" t="s">
        <v>86</v>
      </c>
    </row>
    <row r="12" spans="1:13" ht="144" customHeight="1" x14ac:dyDescent="0.25">
      <c r="A12" s="64">
        <v>1</v>
      </c>
      <c r="B12" s="58" t="str">
        <f>'Mapa de Riesgos'!H13</f>
        <v>Estratégicos</v>
      </c>
      <c r="C12" s="75" t="str">
        <f>'Mapa de Riesgos'!I13</f>
        <v xml:space="preserve">Inadecuada programación de metas sociales y financieras
Cambios no planificados en la formulación de planes, proyectos, metas e indicadores
Definición de objetivos, estrategias y metas sin  contexto interno y externo
No contar con datos históricos suficientes acerca del desempeño institucional  </v>
      </c>
      <c r="D12" s="75" t="str">
        <f>'Mapa de Riesgos'!J13</f>
        <v xml:space="preserve">Inadecuada planeación y ejecución de los planes, proyectos, metas e indicadores </v>
      </c>
      <c r="E12" s="75" t="str">
        <f>'Mapa de Riesgos'!K13</f>
        <v>1. Afectación del logro de la misión institucional por inadecuada planeación y ejecución de los planes, proyectos, metas e indicadores
2. Herramientas y plataformas tecnológicas que no corresponde a la realidad de los usuarios
3. Reducción en la asignación de recursos por inadecuada programación de metas sociales y financieras</v>
      </c>
      <c r="F12" s="75" t="str">
        <f>'Mapa de Riesgos'!X13</f>
        <v>ALTA</v>
      </c>
      <c r="G12" s="75" t="str">
        <f>'Mapa de Riesgos'!Y13</f>
        <v>REDUCIR, EVITAR, COMPARTIR O TRANSFERIR EL RIESGO</v>
      </c>
      <c r="H12" s="75" t="str">
        <f>'Mapa de Controles'!AC13</f>
        <v>Debe formularse</v>
      </c>
      <c r="I12" s="75" t="str">
        <f>'Mapa de Riesgos'!AC13</f>
        <v xml:space="preserve">Un procedimiento actualizado </v>
      </c>
      <c r="J12" s="61" t="s">
        <v>180</v>
      </c>
      <c r="K12" s="75" t="str">
        <f>'Mapa de Riesgos'!S13</f>
        <v>El Profesional Especializado de Planeación, en coordinación con los profesionales delegados por las subdirecciones definen anualmente las actividades estratégicas para la formulación, reformulación  de la planeación institucional, con el propósito de lograr el cumplimiento de los objetivos institucionales y los resultados propuestos.vo resultados obtenidos</v>
      </c>
      <c r="L12" s="61" t="s">
        <v>177</v>
      </c>
      <c r="M12" s="61" t="s">
        <v>182</v>
      </c>
    </row>
    <row r="13" spans="1:13" ht="27.75" customHeight="1" x14ac:dyDescent="0.25">
      <c r="A13" s="65"/>
      <c r="B13" s="59"/>
      <c r="C13" s="76"/>
      <c r="D13" s="76"/>
      <c r="E13" s="76"/>
      <c r="F13" s="76"/>
      <c r="G13" s="76"/>
      <c r="H13" s="76"/>
      <c r="I13" s="76"/>
      <c r="J13" s="62"/>
      <c r="K13" s="76"/>
      <c r="L13" s="62"/>
      <c r="M13" s="62"/>
    </row>
    <row r="14" spans="1:13" ht="13.5" hidden="1" customHeight="1" x14ac:dyDescent="0.25">
      <c r="A14" s="66"/>
      <c r="B14" s="60"/>
      <c r="C14" s="77"/>
      <c r="D14" s="77"/>
      <c r="E14" s="77"/>
      <c r="F14" s="77"/>
      <c r="G14" s="77"/>
      <c r="H14" s="77"/>
      <c r="I14" s="77"/>
      <c r="J14" s="63"/>
      <c r="K14" s="77"/>
      <c r="L14" s="63"/>
      <c r="M14" s="63"/>
    </row>
    <row r="15" spans="1:13" ht="41.25" customHeight="1" x14ac:dyDescent="0.25">
      <c r="A15" s="64">
        <v>2</v>
      </c>
      <c r="B15" s="58" t="str">
        <f>'Mapa de Riesgos'!H16</f>
        <v>Gerenciales</v>
      </c>
      <c r="C15" s="75" t="str">
        <f>'Mapa de Riesgos'!I16</f>
        <v>Desconocimiento y no aplicabilidad de la normatividad externaInadecuada  articulación con el ente municipalCambios en el contexto interno y externo</v>
      </c>
      <c r="D15" s="75" t="str">
        <f>'Mapa de Riesgos'!J16</f>
        <v xml:space="preserve">Desarticulación de los lineamientos con la normatividad aplicable </v>
      </c>
      <c r="E15" s="75" t="str">
        <f>'Mapa de Riesgos'!K16</f>
        <v xml:space="preserve">1. Retrasos en las metas y compromisos institucionales
2. Desgaste administrativo y reprocesos
3. Incumplimiento de normas legales o fallos judiciales y requisitos establecidos por la Organización.
4. Pérdida de confianza y credibilidad de la sociedad en la E.S.E
5. Demandas, sanciones disciplinarias y fiscales
6. Afectación del logro de la misión institucional por inadecuada planeación y ejecución </v>
      </c>
      <c r="F15" s="75" t="str">
        <f>'Mapa de Riesgos'!X16</f>
        <v>ALTA</v>
      </c>
      <c r="G15" s="75" t="str">
        <f>'Mapa de Riesgos'!Y16</f>
        <v>REDUCIR, EVITAR, COMPARTIR O TRANSFERIR EL RIESGO</v>
      </c>
      <c r="H15" s="75" t="str">
        <f>'Mapa de Controles'!AC16</f>
        <v>Debe formularse</v>
      </c>
      <c r="I15" s="75" t="str">
        <f>'Mapa de Riesgos'!AC16</f>
        <v>Normograma del proceso de Direccionamiento Estratégico actualizado</v>
      </c>
      <c r="J15" s="61" t="s">
        <v>181</v>
      </c>
      <c r="K15" s="75" t="str">
        <f>'Mapa de Riesgos'!S16</f>
        <v xml:space="preserve">El Profesional Especializado de Planeación de manera permanente y en el marco del Normograma, identifica y verifica el cumplimiento de las obligaciones y lineamientos que se derivan de los requisitos legales y/o normativos asociados al proceso de Direccionamiento Estrategico </v>
      </c>
      <c r="L15" s="61" t="s">
        <v>178</v>
      </c>
      <c r="M15" s="61" t="s">
        <v>176</v>
      </c>
    </row>
    <row r="16" spans="1:13" ht="46.5" customHeight="1" x14ac:dyDescent="0.25">
      <c r="A16" s="65"/>
      <c r="B16" s="59"/>
      <c r="C16" s="76"/>
      <c r="D16" s="76"/>
      <c r="E16" s="76"/>
      <c r="F16" s="76"/>
      <c r="G16" s="76"/>
      <c r="H16" s="76"/>
      <c r="I16" s="76"/>
      <c r="J16" s="62"/>
      <c r="K16" s="76"/>
      <c r="L16" s="62"/>
      <c r="M16" s="62"/>
    </row>
    <row r="17" spans="1:13" ht="68.25" customHeight="1" x14ac:dyDescent="0.25">
      <c r="A17" s="66"/>
      <c r="B17" s="60"/>
      <c r="C17" s="77"/>
      <c r="D17" s="77"/>
      <c r="E17" s="77"/>
      <c r="F17" s="77"/>
      <c r="G17" s="77"/>
      <c r="H17" s="77"/>
      <c r="I17" s="77"/>
      <c r="J17" s="63"/>
      <c r="K17" s="77"/>
      <c r="L17" s="63"/>
      <c r="M17" s="63"/>
    </row>
    <row r="18" spans="1:13" ht="66.75" customHeight="1" x14ac:dyDescent="0.25">
      <c r="A18" s="64">
        <v>3</v>
      </c>
      <c r="B18" s="58" t="str">
        <f>'Mapa de Riesgos'!H19</f>
        <v>Estratégicos</v>
      </c>
      <c r="C18" s="75" t="str">
        <f>'Mapa de Riesgos'!I19</f>
        <v>No contar con datos históricos suficientes acerca del desempeño institucional  
Cambios no planificados en la formulación de la planeación 
Falta de coordinación y articulación de la Alta Dirección con respecto a la lineamientos de programación</v>
      </c>
      <c r="D18" s="75" t="str">
        <f>'Mapa de Riesgos'!J19</f>
        <v>Alteración de los resultados en los planes, programas y estrategias institucionales</v>
      </c>
      <c r="E18" s="75" t="str">
        <f>'Mapa de Riesgos'!K19</f>
        <v xml:space="preserve">1. Fallas sistémicas en la prestación del servicio.
2. Reprocesos en la asignación y distribución presupuestal.
3. Incumplimiento de normas legales o fallos judiciales. 
4. Incumplimiento de metas estratégicas.
5.Pérdida de confianza y credibilidad de la población
6. Demandas, sanciones disciplinarias y fiscales
7. Afectación del logro de la misión institucional por inadecuada planeación y ejecución </v>
      </c>
      <c r="F18" s="75" t="str">
        <f>'Mapa de Riesgos'!X19</f>
        <v>ALTA</v>
      </c>
      <c r="G18" s="75" t="str">
        <f>'Mapa de Riesgos'!Y19</f>
        <v>REDUCIR, EVITAR, COMPARTIR O TRANSFERIR EL RIESGO</v>
      </c>
      <c r="H18" s="75" t="str">
        <f>'Mapa de Controles'!AC19</f>
        <v>Debe formularse</v>
      </c>
      <c r="I18" s="75" t="str">
        <f>'Mapa de Riesgos'!AC19</f>
        <v>Plan de Participación Ciudadana y Reendición de Cuentas actualizados</v>
      </c>
      <c r="J18" s="61" t="s">
        <v>183</v>
      </c>
      <c r="K18" s="75" t="str">
        <f>'Mapa de Riesgos'!S19</f>
        <v>Desde la Oficina de Planeación los profesionales en el marco de la Participación Ciudadana y Rendición de Cuentas, de manera permanente se responsabilizan y coordinan con las demás dependencias la generación de  mecanismos para la rendición permanente cuentas a la ciudadanía y promueven espacios para la participación ciudadana y el control social, contemplando  herramientas de gestión definidas en el Plan Anticorrupción y Atención al Ciudadano.</v>
      </c>
      <c r="L18" s="61" t="s">
        <v>179</v>
      </c>
      <c r="M18" s="61" t="s">
        <v>182</v>
      </c>
    </row>
    <row r="19" spans="1:13" ht="60" customHeight="1" x14ac:dyDescent="0.25">
      <c r="A19" s="65"/>
      <c r="B19" s="59"/>
      <c r="C19" s="76"/>
      <c r="D19" s="76"/>
      <c r="E19" s="76"/>
      <c r="F19" s="76"/>
      <c r="G19" s="76"/>
      <c r="H19" s="76"/>
      <c r="I19" s="76"/>
      <c r="J19" s="62"/>
      <c r="K19" s="76"/>
      <c r="L19" s="62"/>
      <c r="M19" s="62"/>
    </row>
    <row r="20" spans="1:13" ht="93.75" customHeight="1" x14ac:dyDescent="0.25">
      <c r="A20" s="66"/>
      <c r="B20" s="60"/>
      <c r="C20" s="77"/>
      <c r="D20" s="77"/>
      <c r="E20" s="77"/>
      <c r="F20" s="77"/>
      <c r="G20" s="77"/>
      <c r="H20" s="77"/>
      <c r="I20" s="77"/>
      <c r="J20" s="63"/>
      <c r="K20" s="77"/>
      <c r="L20" s="63"/>
      <c r="M20" s="63"/>
    </row>
  </sheetData>
  <mergeCells count="59">
    <mergeCell ref="A15:A17"/>
    <mergeCell ref="A18:A20"/>
    <mergeCell ref="I15:I17"/>
    <mergeCell ref="H18:H20"/>
    <mergeCell ref="I18:I20"/>
    <mergeCell ref="F15:F17"/>
    <mergeCell ref="G15:G17"/>
    <mergeCell ref="F18:F20"/>
    <mergeCell ref="G18:G20"/>
    <mergeCell ref="H15:H17"/>
    <mergeCell ref="C15:C17"/>
    <mergeCell ref="D15:D17"/>
    <mergeCell ref="E15:E17"/>
    <mergeCell ref="C18:C20"/>
    <mergeCell ref="D18:D20"/>
    <mergeCell ref="E18:E20"/>
    <mergeCell ref="H10:H11"/>
    <mergeCell ref="I10:J10"/>
    <mergeCell ref="G10:G11"/>
    <mergeCell ref="A12:A14"/>
    <mergeCell ref="A10:A11"/>
    <mergeCell ref="B10:E10"/>
    <mergeCell ref="F10:F11"/>
    <mergeCell ref="K18:K20"/>
    <mergeCell ref="J12:J14"/>
    <mergeCell ref="J15:J17"/>
    <mergeCell ref="J18:J20"/>
    <mergeCell ref="B12:B14"/>
    <mergeCell ref="C12:C14"/>
    <mergeCell ref="D12:D14"/>
    <mergeCell ref="E12:E14"/>
    <mergeCell ref="F12:F14"/>
    <mergeCell ref="G12:G14"/>
    <mergeCell ref="H12:H14"/>
    <mergeCell ref="I12:I14"/>
    <mergeCell ref="B15:B17"/>
    <mergeCell ref="B18:B20"/>
    <mergeCell ref="K12:K14"/>
    <mergeCell ref="K15:K17"/>
    <mergeCell ref="M12:M14"/>
    <mergeCell ref="M15:M17"/>
    <mergeCell ref="M18:M20"/>
    <mergeCell ref="L18:L20"/>
    <mergeCell ref="L15:L17"/>
    <mergeCell ref="L12:L14"/>
    <mergeCell ref="D1:L2"/>
    <mergeCell ref="D3:L4"/>
    <mergeCell ref="F5:J5"/>
    <mergeCell ref="A5:E5"/>
    <mergeCell ref="K5:M5"/>
    <mergeCell ref="A1:C4"/>
    <mergeCell ref="A6:E6"/>
    <mergeCell ref="F6:J6"/>
    <mergeCell ref="K6:M6"/>
    <mergeCell ref="C8:D8"/>
    <mergeCell ref="H8:I8"/>
    <mergeCell ref="L8:M8"/>
    <mergeCell ref="F8:G8"/>
    <mergeCell ref="A8:B8"/>
  </mergeCells>
  <pageMargins left="0.70866141732283472" right="0.70866141732283472" top="0.74803149606299213" bottom="0.74803149606299213" header="0.31496062992125984" footer="0.31496062992125984"/>
  <pageSetup paperSize="5"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30"/>
  <sheetViews>
    <sheetView workbookViewId="0">
      <selection activeCell="C13" sqref="C13"/>
    </sheetView>
  </sheetViews>
  <sheetFormatPr baseColWidth="10" defaultColWidth="11.42578125" defaultRowHeight="14.25" x14ac:dyDescent="0.2"/>
  <cols>
    <col min="1" max="1" width="58" style="27" bestFit="1" customWidth="1"/>
    <col min="2" max="2" width="7.28515625" style="27" customWidth="1"/>
    <col min="3" max="3" width="38.5703125" style="27" bestFit="1" customWidth="1"/>
    <col min="4" max="4" width="5.7109375" style="27" customWidth="1"/>
    <col min="5" max="5" width="51.140625" style="27" bestFit="1" customWidth="1"/>
    <col min="6" max="16384" width="11.42578125" style="27"/>
  </cols>
  <sheetData>
    <row r="2" spans="1:5" x14ac:dyDescent="0.2">
      <c r="A2" s="28" t="s">
        <v>3</v>
      </c>
      <c r="C2" s="28" t="s">
        <v>87</v>
      </c>
      <c r="E2" s="28" t="s">
        <v>88</v>
      </c>
    </row>
    <row r="4" spans="1:5" x14ac:dyDescent="0.2">
      <c r="A4" s="28" t="s">
        <v>89</v>
      </c>
      <c r="C4" s="27" t="s">
        <v>90</v>
      </c>
      <c r="E4" s="27" t="s">
        <v>73</v>
      </c>
    </row>
    <row r="5" spans="1:5" x14ac:dyDescent="0.2">
      <c r="A5" s="27" t="s">
        <v>38</v>
      </c>
      <c r="C5" s="27" t="s">
        <v>45</v>
      </c>
      <c r="E5" s="27" t="s">
        <v>91</v>
      </c>
    </row>
    <row r="6" spans="1:5" x14ac:dyDescent="0.2">
      <c r="A6" s="27" t="s">
        <v>44</v>
      </c>
      <c r="C6" s="27" t="s">
        <v>92</v>
      </c>
    </row>
    <row r="7" spans="1:5" x14ac:dyDescent="0.2">
      <c r="A7" s="27" t="s">
        <v>47</v>
      </c>
      <c r="C7" s="27" t="s">
        <v>39</v>
      </c>
      <c r="E7" s="27" t="s">
        <v>93</v>
      </c>
    </row>
    <row r="8" spans="1:5" x14ac:dyDescent="0.2">
      <c r="A8" s="27" t="s">
        <v>41</v>
      </c>
      <c r="C8" s="27" t="s">
        <v>33</v>
      </c>
      <c r="E8" s="27" t="s">
        <v>94</v>
      </c>
    </row>
    <row r="9" spans="1:5" x14ac:dyDescent="0.2">
      <c r="A9" s="27" t="s">
        <v>32</v>
      </c>
      <c r="C9" s="27" t="s">
        <v>50</v>
      </c>
      <c r="E9" s="27" t="s">
        <v>74</v>
      </c>
    </row>
    <row r="10" spans="1:5" x14ac:dyDescent="0.2">
      <c r="A10" s="27" t="s">
        <v>95</v>
      </c>
      <c r="C10" s="27" t="s">
        <v>96</v>
      </c>
      <c r="E10" s="27" t="s">
        <v>97</v>
      </c>
    </row>
    <row r="11" spans="1:5" x14ac:dyDescent="0.2">
      <c r="C11" s="27" t="s">
        <v>98</v>
      </c>
      <c r="E11" s="27" t="s">
        <v>99</v>
      </c>
    </row>
    <row r="12" spans="1:5" x14ac:dyDescent="0.2">
      <c r="A12" s="28" t="s">
        <v>100</v>
      </c>
      <c r="C12" s="27" t="s">
        <v>101</v>
      </c>
      <c r="E12" s="27" t="s">
        <v>75</v>
      </c>
    </row>
    <row r="13" spans="1:5" x14ac:dyDescent="0.2">
      <c r="A13" s="27" t="s">
        <v>102</v>
      </c>
      <c r="E13" s="27" t="s">
        <v>103</v>
      </c>
    </row>
    <row r="14" spans="1:5" x14ac:dyDescent="0.2">
      <c r="A14" s="27" t="s">
        <v>104</v>
      </c>
      <c r="C14" s="28" t="s">
        <v>105</v>
      </c>
      <c r="E14" s="27" t="s">
        <v>106</v>
      </c>
    </row>
    <row r="15" spans="1:5" x14ac:dyDescent="0.2">
      <c r="A15" s="27" t="s">
        <v>107</v>
      </c>
      <c r="C15" s="27" t="s">
        <v>37</v>
      </c>
      <c r="E15" s="27" t="s">
        <v>76</v>
      </c>
    </row>
    <row r="16" spans="1:5" x14ac:dyDescent="0.2">
      <c r="A16" s="27" t="s">
        <v>108</v>
      </c>
      <c r="C16" s="27" t="s">
        <v>36</v>
      </c>
      <c r="E16" s="27" t="s">
        <v>109</v>
      </c>
    </row>
    <row r="17" spans="1:5" x14ac:dyDescent="0.2">
      <c r="A17" s="27" t="s">
        <v>110</v>
      </c>
      <c r="E17" s="27" t="s">
        <v>111</v>
      </c>
    </row>
    <row r="18" spans="1:5" x14ac:dyDescent="0.2">
      <c r="C18" s="28" t="s">
        <v>112</v>
      </c>
      <c r="E18" s="27" t="s">
        <v>77</v>
      </c>
    </row>
    <row r="19" spans="1:5" x14ac:dyDescent="0.2">
      <c r="A19" s="28" t="s">
        <v>113</v>
      </c>
      <c r="C19" s="27" t="s">
        <v>114</v>
      </c>
      <c r="E19" s="27" t="s">
        <v>115</v>
      </c>
    </row>
    <row r="20" spans="1:5" x14ac:dyDescent="0.2">
      <c r="A20" s="27" t="s">
        <v>116</v>
      </c>
      <c r="C20" s="27" t="s">
        <v>43</v>
      </c>
      <c r="E20" s="27" t="s">
        <v>117</v>
      </c>
    </row>
    <row r="21" spans="1:5" x14ac:dyDescent="0.2">
      <c r="A21" s="27" t="s">
        <v>118</v>
      </c>
      <c r="C21" s="27" t="s">
        <v>48</v>
      </c>
      <c r="E21" s="27" t="s">
        <v>119</v>
      </c>
    </row>
    <row r="22" spans="1:5" x14ac:dyDescent="0.2">
      <c r="A22" s="27" t="s">
        <v>120</v>
      </c>
      <c r="C22" s="27" t="s">
        <v>40</v>
      </c>
      <c r="E22" s="27" t="s">
        <v>78</v>
      </c>
    </row>
    <row r="23" spans="1:5" x14ac:dyDescent="0.2">
      <c r="A23" s="27" t="s">
        <v>121</v>
      </c>
      <c r="C23" s="27" t="s">
        <v>34</v>
      </c>
      <c r="E23" s="27" t="s">
        <v>122</v>
      </c>
    </row>
    <row r="24" spans="1:5" x14ac:dyDescent="0.2">
      <c r="A24" s="27" t="s">
        <v>123</v>
      </c>
      <c r="E24" s="27" t="s">
        <v>124</v>
      </c>
    </row>
    <row r="25" spans="1:5" x14ac:dyDescent="0.2">
      <c r="A25" s="27" t="s">
        <v>125</v>
      </c>
      <c r="C25" s="28" t="s">
        <v>126</v>
      </c>
      <c r="E25" s="27" t="s">
        <v>79</v>
      </c>
    </row>
    <row r="26" spans="1:5" x14ac:dyDescent="0.2">
      <c r="A26" s="27" t="s">
        <v>127</v>
      </c>
      <c r="C26" s="27" t="s">
        <v>49</v>
      </c>
      <c r="E26" s="27" t="s">
        <v>128</v>
      </c>
    </row>
    <row r="27" spans="1:5" x14ac:dyDescent="0.2">
      <c r="C27" s="27" t="s">
        <v>35</v>
      </c>
      <c r="E27" s="27" t="s">
        <v>129</v>
      </c>
    </row>
    <row r="28" spans="1:5" x14ac:dyDescent="0.2">
      <c r="C28" s="27" t="s">
        <v>46</v>
      </c>
      <c r="E28" s="27" t="s">
        <v>80</v>
      </c>
    </row>
    <row r="29" spans="1:5" x14ac:dyDescent="0.2">
      <c r="C29" s="27" t="s">
        <v>42</v>
      </c>
      <c r="E29" s="27" t="s">
        <v>130</v>
      </c>
    </row>
    <row r="30" spans="1:5" x14ac:dyDescent="0.2">
      <c r="C30" s="27" t="s">
        <v>131</v>
      </c>
      <c r="E30" s="27" t="s">
        <v>132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Mapa de Riesgos</vt:lpstr>
      <vt:lpstr>Mapa de Controles</vt:lpstr>
      <vt:lpstr>Seguimiento</vt:lpstr>
      <vt:lpstr>Metodologia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Angelica Maria Bueno Mosquera</cp:lastModifiedBy>
  <cp:revision/>
  <cp:lastPrinted>2021-12-30T20:39:48Z</cp:lastPrinted>
  <dcterms:created xsi:type="dcterms:W3CDTF">2019-06-28T13:34:06Z</dcterms:created>
  <dcterms:modified xsi:type="dcterms:W3CDTF">2021-12-30T20:40:13Z</dcterms:modified>
  <cp:category/>
  <cp:contentStatus/>
</cp:coreProperties>
</file>